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brozkova\Documents\22_12_OVZ\61822194_R_SpS Vojkovice\01_VÝZVA\61822194 ZD\02_Závazný vzor smlouvy včetně příloh\"/>
    </mc:Choice>
  </mc:AlternateContent>
  <bookViews>
    <workbookView xWindow="240" yWindow="120" windowWidth="14940" windowHeight="9228" activeTab="5"/>
  </bookViews>
  <sheets>
    <sheet name="Rekapitulace" sheetId="1" r:id="rId1"/>
    <sheet name="PS 10-14-01" sheetId="2" r:id="rId2"/>
    <sheet name="PS 10-05-01" sheetId="3" r:id="rId3"/>
    <sheet name="SO 10-01-01" sheetId="4" r:id="rId4"/>
    <sheet name="SO 10-06-01" sheetId="5" r:id="rId5"/>
    <sheet name="SO 98-98" sheetId="6" r:id="rId6"/>
  </sheets>
  <calcPr calcId="162913"/>
  <webPublishing codePage="0"/>
</workbook>
</file>

<file path=xl/calcChain.xml><?xml version="1.0" encoding="utf-8"?>
<calcChain xmlns="http://schemas.openxmlformats.org/spreadsheetml/2006/main">
  <c r="M39" i="6" l="1"/>
  <c r="O39" i="6" s="1"/>
  <c r="I39" i="6"/>
  <c r="M35" i="6"/>
  <c r="O35" i="6" s="1"/>
  <c r="I35" i="6"/>
  <c r="M31" i="6"/>
  <c r="O31" i="6" s="1"/>
  <c r="I31" i="6"/>
  <c r="M27" i="6"/>
  <c r="O27" i="6" s="1"/>
  <c r="I27" i="6"/>
  <c r="O23" i="6"/>
  <c r="M23" i="6"/>
  <c r="M22" i="6" s="1"/>
  <c r="I23" i="6"/>
  <c r="L22" i="6"/>
  <c r="K22" i="6"/>
  <c r="J22" i="6"/>
  <c r="M18" i="6"/>
  <c r="M9" i="6" s="1"/>
  <c r="M8" i="6" s="1"/>
  <c r="C19" i="1" s="1"/>
  <c r="I18" i="6"/>
  <c r="M14" i="6"/>
  <c r="O14" i="6" s="1"/>
  <c r="I14" i="6"/>
  <c r="M10" i="6"/>
  <c r="O10" i="6" s="1"/>
  <c r="I10" i="6"/>
  <c r="L9" i="6"/>
  <c r="L8" i="6" s="1"/>
  <c r="T7" i="6" s="1"/>
  <c r="F19" i="1" s="1"/>
  <c r="F18" i="1" s="1"/>
  <c r="K9" i="6"/>
  <c r="J9" i="6"/>
  <c r="J8" i="6" s="1"/>
  <c r="K8" i="6"/>
  <c r="M185" i="5"/>
  <c r="O185" i="5" s="1"/>
  <c r="I185" i="5"/>
  <c r="M181" i="5"/>
  <c r="O181" i="5" s="1"/>
  <c r="I181" i="5"/>
  <c r="M177" i="5"/>
  <c r="O177" i="5" s="1"/>
  <c r="I177" i="5"/>
  <c r="M173" i="5"/>
  <c r="O173" i="5" s="1"/>
  <c r="I173" i="5"/>
  <c r="O169" i="5"/>
  <c r="M169" i="5"/>
  <c r="I169" i="5"/>
  <c r="O165" i="5"/>
  <c r="M165" i="5"/>
  <c r="I165" i="5"/>
  <c r="O161" i="5"/>
  <c r="M161" i="5"/>
  <c r="I161" i="5"/>
  <c r="M157" i="5"/>
  <c r="O157" i="5" s="1"/>
  <c r="I157" i="5"/>
  <c r="M153" i="5"/>
  <c r="O153" i="5" s="1"/>
  <c r="I153" i="5"/>
  <c r="M149" i="5"/>
  <c r="O149" i="5" s="1"/>
  <c r="I149" i="5"/>
  <c r="M145" i="5"/>
  <c r="O145" i="5" s="1"/>
  <c r="I145" i="5"/>
  <c r="M141" i="5"/>
  <c r="M140" i="5" s="1"/>
  <c r="I141" i="5"/>
  <c r="L140" i="5"/>
  <c r="K140" i="5"/>
  <c r="J140" i="5"/>
  <c r="M136" i="5"/>
  <c r="O136" i="5" s="1"/>
  <c r="I136" i="5"/>
  <c r="M135" i="5"/>
  <c r="L135" i="5"/>
  <c r="K135" i="5"/>
  <c r="J135" i="5"/>
  <c r="O131" i="5"/>
  <c r="M131" i="5"/>
  <c r="I131" i="5"/>
  <c r="O127" i="5"/>
  <c r="M127" i="5"/>
  <c r="I127" i="5"/>
  <c r="M123" i="5"/>
  <c r="O123" i="5" s="1"/>
  <c r="I123" i="5"/>
  <c r="L122" i="5"/>
  <c r="K122" i="5"/>
  <c r="J122" i="5"/>
  <c r="O118" i="5"/>
  <c r="M118" i="5"/>
  <c r="I118" i="5"/>
  <c r="M117" i="5"/>
  <c r="L117" i="5"/>
  <c r="K117" i="5"/>
  <c r="J117" i="5"/>
  <c r="M113" i="5"/>
  <c r="O113" i="5" s="1"/>
  <c r="I113" i="5"/>
  <c r="M112" i="5"/>
  <c r="L112" i="5"/>
  <c r="K112" i="5"/>
  <c r="J112" i="5"/>
  <c r="O108" i="5"/>
  <c r="M108" i="5"/>
  <c r="I108" i="5"/>
  <c r="M104" i="5"/>
  <c r="O104" i="5" s="1"/>
  <c r="I104" i="5"/>
  <c r="M100" i="5"/>
  <c r="O100" i="5" s="1"/>
  <c r="I100" i="5"/>
  <c r="M96" i="5"/>
  <c r="O96" i="5" s="1"/>
  <c r="I96" i="5"/>
  <c r="M95" i="5"/>
  <c r="L95" i="5"/>
  <c r="K95" i="5"/>
  <c r="J95" i="5"/>
  <c r="O91" i="5"/>
  <c r="M91" i="5"/>
  <c r="I91" i="5"/>
  <c r="M87" i="5"/>
  <c r="O87" i="5" s="1"/>
  <c r="I87" i="5"/>
  <c r="M83" i="5"/>
  <c r="O83" i="5" s="1"/>
  <c r="I83" i="5"/>
  <c r="M79" i="5"/>
  <c r="O79" i="5" s="1"/>
  <c r="I79" i="5"/>
  <c r="M75" i="5"/>
  <c r="O75" i="5" s="1"/>
  <c r="I75" i="5"/>
  <c r="M71" i="5"/>
  <c r="O71" i="5" s="1"/>
  <c r="I71" i="5"/>
  <c r="O67" i="5"/>
  <c r="M67" i="5"/>
  <c r="I67" i="5"/>
  <c r="O63" i="5"/>
  <c r="M63" i="5"/>
  <c r="I63" i="5"/>
  <c r="O59" i="5"/>
  <c r="M59" i="5"/>
  <c r="I59" i="5"/>
  <c r="M55" i="5"/>
  <c r="O55" i="5" s="1"/>
  <c r="I55" i="5"/>
  <c r="M51" i="5"/>
  <c r="O51" i="5" s="1"/>
  <c r="I51" i="5"/>
  <c r="M47" i="5"/>
  <c r="O47" i="5" s="1"/>
  <c r="I47" i="5"/>
  <c r="M43" i="5"/>
  <c r="O43" i="5" s="1"/>
  <c r="I43" i="5"/>
  <c r="M39" i="5"/>
  <c r="O39" i="5" s="1"/>
  <c r="I39" i="5"/>
  <c r="O35" i="5"/>
  <c r="M35" i="5"/>
  <c r="I35" i="5"/>
  <c r="O31" i="5"/>
  <c r="M31" i="5"/>
  <c r="I31" i="5"/>
  <c r="O27" i="5"/>
  <c r="M27" i="5"/>
  <c r="I27" i="5"/>
  <c r="M23" i="5"/>
  <c r="O23" i="5" s="1"/>
  <c r="I23" i="5"/>
  <c r="M19" i="5"/>
  <c r="M18" i="5" s="1"/>
  <c r="I19" i="5"/>
  <c r="L18" i="5"/>
  <c r="K18" i="5"/>
  <c r="J18" i="5"/>
  <c r="J8" i="5" s="1"/>
  <c r="O14" i="5"/>
  <c r="M14" i="5"/>
  <c r="I14" i="5"/>
  <c r="O10" i="5"/>
  <c r="M10" i="5"/>
  <c r="I10" i="5"/>
  <c r="M9" i="5"/>
  <c r="L9" i="5"/>
  <c r="L8" i="5" s="1"/>
  <c r="T7" i="5" s="1"/>
  <c r="F17" i="1" s="1"/>
  <c r="F16" i="1" s="1"/>
  <c r="K9" i="5"/>
  <c r="K8" i="5" s="1"/>
  <c r="J9" i="5"/>
  <c r="O372" i="4"/>
  <c r="M372" i="4"/>
  <c r="I372" i="4"/>
  <c r="O368" i="4"/>
  <c r="M368" i="4"/>
  <c r="I368" i="4"/>
  <c r="M364" i="4"/>
  <c r="O364" i="4" s="1"/>
  <c r="I364" i="4"/>
  <c r="M360" i="4"/>
  <c r="O360" i="4" s="1"/>
  <c r="I360" i="4"/>
  <c r="M356" i="4"/>
  <c r="O356" i="4" s="1"/>
  <c r="I356" i="4"/>
  <c r="M352" i="4"/>
  <c r="O352" i="4" s="1"/>
  <c r="I352" i="4"/>
  <c r="M348" i="4"/>
  <c r="O348" i="4" s="1"/>
  <c r="I348" i="4"/>
  <c r="M344" i="4"/>
  <c r="O344" i="4" s="1"/>
  <c r="I344" i="4"/>
  <c r="O340" i="4"/>
  <c r="M340" i="4"/>
  <c r="I340" i="4"/>
  <c r="O336" i="4"/>
  <c r="M336" i="4"/>
  <c r="I336" i="4"/>
  <c r="M332" i="4"/>
  <c r="O332" i="4" s="1"/>
  <c r="I332" i="4"/>
  <c r="M328" i="4"/>
  <c r="O328" i="4" s="1"/>
  <c r="I328" i="4"/>
  <c r="M324" i="4"/>
  <c r="O324" i="4" s="1"/>
  <c r="I324" i="4"/>
  <c r="M320" i="4"/>
  <c r="O320" i="4" s="1"/>
  <c r="I320" i="4"/>
  <c r="M316" i="4"/>
  <c r="M315" i="4" s="1"/>
  <c r="I316" i="4"/>
  <c r="L315" i="4"/>
  <c r="K315" i="4"/>
  <c r="J315" i="4"/>
  <c r="M311" i="4"/>
  <c r="O311" i="4" s="1"/>
  <c r="I311" i="4"/>
  <c r="M307" i="4"/>
  <c r="O307" i="4" s="1"/>
  <c r="I307" i="4"/>
  <c r="M303" i="4"/>
  <c r="M302" i="4" s="1"/>
  <c r="I303" i="4"/>
  <c r="L302" i="4"/>
  <c r="K302" i="4"/>
  <c r="J302" i="4"/>
  <c r="M298" i="4"/>
  <c r="O298" i="4" s="1"/>
  <c r="I298" i="4"/>
  <c r="M294" i="4"/>
  <c r="O294" i="4" s="1"/>
  <c r="I294" i="4"/>
  <c r="M290" i="4"/>
  <c r="O290" i="4" s="1"/>
  <c r="I290" i="4"/>
  <c r="M286" i="4"/>
  <c r="O286" i="4" s="1"/>
  <c r="I286" i="4"/>
  <c r="M282" i="4"/>
  <c r="O282" i="4" s="1"/>
  <c r="I282" i="4"/>
  <c r="M278" i="4"/>
  <c r="O278" i="4" s="1"/>
  <c r="I278" i="4"/>
  <c r="O274" i="4"/>
  <c r="M274" i="4"/>
  <c r="I274" i="4"/>
  <c r="O270" i="4"/>
  <c r="M270" i="4"/>
  <c r="I270" i="4"/>
  <c r="M266" i="4"/>
  <c r="O266" i="4" s="1"/>
  <c r="I266" i="4"/>
  <c r="M262" i="4"/>
  <c r="O262" i="4" s="1"/>
  <c r="I262" i="4"/>
  <c r="M258" i="4"/>
  <c r="O258" i="4" s="1"/>
  <c r="I258" i="4"/>
  <c r="M254" i="4"/>
  <c r="M253" i="4" s="1"/>
  <c r="I254" i="4"/>
  <c r="L253" i="4"/>
  <c r="K253" i="4"/>
  <c r="J253" i="4"/>
  <c r="M249" i="4"/>
  <c r="O249" i="4" s="1"/>
  <c r="I249" i="4"/>
  <c r="L248" i="4"/>
  <c r="K248" i="4"/>
  <c r="J248" i="4"/>
  <c r="M244" i="4"/>
  <c r="O244" i="4" s="1"/>
  <c r="I244" i="4"/>
  <c r="O240" i="4"/>
  <c r="M240" i="4"/>
  <c r="I240" i="4"/>
  <c r="O236" i="4"/>
  <c r="M236" i="4"/>
  <c r="I236" i="4"/>
  <c r="M232" i="4"/>
  <c r="O232" i="4" s="1"/>
  <c r="I232" i="4"/>
  <c r="M228" i="4"/>
  <c r="O228" i="4" s="1"/>
  <c r="I228" i="4"/>
  <c r="M224" i="4"/>
  <c r="O224" i="4" s="1"/>
  <c r="I224" i="4"/>
  <c r="M220" i="4"/>
  <c r="O220" i="4" s="1"/>
  <c r="I220" i="4"/>
  <c r="M216" i="4"/>
  <c r="O216" i="4" s="1"/>
  <c r="I216" i="4"/>
  <c r="M212" i="4"/>
  <c r="O212" i="4" s="1"/>
  <c r="I212" i="4"/>
  <c r="O208" i="4"/>
  <c r="M208" i="4"/>
  <c r="I208" i="4"/>
  <c r="O204" i="4"/>
  <c r="M204" i="4"/>
  <c r="I204" i="4"/>
  <c r="M200" i="4"/>
  <c r="O200" i="4" s="1"/>
  <c r="I200" i="4"/>
  <c r="M196" i="4"/>
  <c r="O196" i="4" s="1"/>
  <c r="I196" i="4"/>
  <c r="M192" i="4"/>
  <c r="O192" i="4" s="1"/>
  <c r="I192" i="4"/>
  <c r="M188" i="4"/>
  <c r="O188" i="4" s="1"/>
  <c r="I188" i="4"/>
  <c r="M184" i="4"/>
  <c r="O184" i="4" s="1"/>
  <c r="I184" i="4"/>
  <c r="M180" i="4"/>
  <c r="O180" i="4" s="1"/>
  <c r="I180" i="4"/>
  <c r="O176" i="4"/>
  <c r="M176" i="4"/>
  <c r="I176" i="4"/>
  <c r="O172" i="4"/>
  <c r="M172" i="4"/>
  <c r="I172" i="4"/>
  <c r="M168" i="4"/>
  <c r="O168" i="4" s="1"/>
  <c r="I168" i="4"/>
  <c r="M164" i="4"/>
  <c r="O164" i="4" s="1"/>
  <c r="I164" i="4"/>
  <c r="M160" i="4"/>
  <c r="O160" i="4" s="1"/>
  <c r="I160" i="4"/>
  <c r="M156" i="4"/>
  <c r="O156" i="4" s="1"/>
  <c r="I156" i="4"/>
  <c r="M152" i="4"/>
  <c r="O152" i="4" s="1"/>
  <c r="I152" i="4"/>
  <c r="M148" i="4"/>
  <c r="O148" i="4" s="1"/>
  <c r="I148" i="4"/>
  <c r="O144" i="4"/>
  <c r="M144" i="4"/>
  <c r="I144" i="4"/>
  <c r="O140" i="4"/>
  <c r="M140" i="4"/>
  <c r="I140" i="4"/>
  <c r="M136" i="4"/>
  <c r="O136" i="4" s="1"/>
  <c r="I136" i="4"/>
  <c r="M132" i="4"/>
  <c r="O132" i="4" s="1"/>
  <c r="I132" i="4"/>
  <c r="M128" i="4"/>
  <c r="O128" i="4" s="1"/>
  <c r="I128" i="4"/>
  <c r="M124" i="4"/>
  <c r="O124" i="4" s="1"/>
  <c r="I124" i="4"/>
  <c r="M120" i="4"/>
  <c r="O120" i="4" s="1"/>
  <c r="I120" i="4"/>
  <c r="M116" i="4"/>
  <c r="O116" i="4" s="1"/>
  <c r="I116" i="4"/>
  <c r="O112" i="4"/>
  <c r="M112" i="4"/>
  <c r="I112" i="4"/>
  <c r="O108" i="4"/>
  <c r="M108" i="4"/>
  <c r="I108" i="4"/>
  <c r="M104" i="4"/>
  <c r="O104" i="4" s="1"/>
  <c r="I104" i="4"/>
  <c r="M100" i="4"/>
  <c r="O100" i="4" s="1"/>
  <c r="I100" i="4"/>
  <c r="M96" i="4"/>
  <c r="O96" i="4" s="1"/>
  <c r="I96" i="4"/>
  <c r="M92" i="4"/>
  <c r="O92" i="4" s="1"/>
  <c r="I92" i="4"/>
  <c r="M88" i="4"/>
  <c r="M87" i="4" s="1"/>
  <c r="I88" i="4"/>
  <c r="L87" i="4"/>
  <c r="K87" i="4"/>
  <c r="J87" i="4"/>
  <c r="M83" i="4"/>
  <c r="O83" i="4" s="1"/>
  <c r="I83" i="4"/>
  <c r="M79" i="4"/>
  <c r="O79" i="4" s="1"/>
  <c r="I79" i="4"/>
  <c r="M75" i="4"/>
  <c r="O75" i="4" s="1"/>
  <c r="I75" i="4"/>
  <c r="M71" i="4"/>
  <c r="M62" i="4" s="1"/>
  <c r="I71" i="4"/>
  <c r="M67" i="4"/>
  <c r="O67" i="4" s="1"/>
  <c r="I67" i="4"/>
  <c r="O63" i="4"/>
  <c r="M63" i="4"/>
  <c r="I63" i="4"/>
  <c r="L62" i="4"/>
  <c r="K62" i="4"/>
  <c r="J62" i="4"/>
  <c r="J8" i="4" s="1"/>
  <c r="M58" i="4"/>
  <c r="O58" i="4" s="1"/>
  <c r="I58" i="4"/>
  <c r="M54" i="4"/>
  <c r="O54" i="4" s="1"/>
  <c r="I54" i="4"/>
  <c r="M50" i="4"/>
  <c r="O50" i="4" s="1"/>
  <c r="I50" i="4"/>
  <c r="O46" i="4"/>
  <c r="M46" i="4"/>
  <c r="I46" i="4"/>
  <c r="O42" i="4"/>
  <c r="M42" i="4"/>
  <c r="I42" i="4"/>
  <c r="M38" i="4"/>
  <c r="O38" i="4" s="1"/>
  <c r="I38" i="4"/>
  <c r="M34" i="4"/>
  <c r="O34" i="4" s="1"/>
  <c r="I34" i="4"/>
  <c r="M30" i="4"/>
  <c r="O30" i="4" s="1"/>
  <c r="I30" i="4"/>
  <c r="M26" i="4"/>
  <c r="O26" i="4" s="1"/>
  <c r="I26" i="4"/>
  <c r="M22" i="4"/>
  <c r="O22" i="4" s="1"/>
  <c r="I22" i="4"/>
  <c r="M18" i="4"/>
  <c r="M9" i="4" s="1"/>
  <c r="I18" i="4"/>
  <c r="O14" i="4"/>
  <c r="M14" i="4"/>
  <c r="I14" i="4"/>
  <c r="O10" i="4"/>
  <c r="M10" i="4"/>
  <c r="I10" i="4"/>
  <c r="L9" i="4"/>
  <c r="L8" i="4" s="1"/>
  <c r="T7" i="4" s="1"/>
  <c r="F15" i="1" s="1"/>
  <c r="F14" i="1" s="1"/>
  <c r="K9" i="4"/>
  <c r="K8" i="4" s="1"/>
  <c r="J9" i="4"/>
  <c r="O199" i="3"/>
  <c r="M199" i="3"/>
  <c r="I199" i="3"/>
  <c r="O195" i="3"/>
  <c r="M195" i="3"/>
  <c r="I195" i="3"/>
  <c r="M191" i="3"/>
  <c r="O191" i="3" s="1"/>
  <c r="I191" i="3"/>
  <c r="L190" i="3"/>
  <c r="K190" i="3"/>
  <c r="J190" i="3"/>
  <c r="M186" i="3"/>
  <c r="O186" i="3" s="1"/>
  <c r="I186" i="3"/>
  <c r="O182" i="3"/>
  <c r="M182" i="3"/>
  <c r="I182" i="3"/>
  <c r="O178" i="3"/>
  <c r="M178" i="3"/>
  <c r="I178" i="3"/>
  <c r="M174" i="3"/>
  <c r="O174" i="3" s="1"/>
  <c r="I174" i="3"/>
  <c r="M170" i="3"/>
  <c r="M169" i="3" s="1"/>
  <c r="I170" i="3"/>
  <c r="L169" i="3"/>
  <c r="K169" i="3"/>
  <c r="J169" i="3"/>
  <c r="O165" i="3"/>
  <c r="M165" i="3"/>
  <c r="I165" i="3"/>
  <c r="O161" i="3"/>
  <c r="M161" i="3"/>
  <c r="I161" i="3"/>
  <c r="M157" i="3"/>
  <c r="O157" i="3" s="1"/>
  <c r="I157" i="3"/>
  <c r="M153" i="3"/>
  <c r="O153" i="3" s="1"/>
  <c r="I153" i="3"/>
  <c r="M149" i="3"/>
  <c r="O149" i="3" s="1"/>
  <c r="I149" i="3"/>
  <c r="M145" i="3"/>
  <c r="O145" i="3" s="1"/>
  <c r="I145" i="3"/>
  <c r="M141" i="3"/>
  <c r="O141" i="3" s="1"/>
  <c r="I141" i="3"/>
  <c r="M137" i="3"/>
  <c r="O137" i="3" s="1"/>
  <c r="I137" i="3"/>
  <c r="O133" i="3"/>
  <c r="M133" i="3"/>
  <c r="I133" i="3"/>
  <c r="O129" i="3"/>
  <c r="M129" i="3"/>
  <c r="I129" i="3"/>
  <c r="M125" i="3"/>
  <c r="O125" i="3" s="1"/>
  <c r="I125" i="3"/>
  <c r="M121" i="3"/>
  <c r="O121" i="3" s="1"/>
  <c r="I121" i="3"/>
  <c r="M117" i="3"/>
  <c r="O117" i="3" s="1"/>
  <c r="I117" i="3"/>
  <c r="M113" i="3"/>
  <c r="O113" i="3" s="1"/>
  <c r="I113" i="3"/>
  <c r="M109" i="3"/>
  <c r="O109" i="3" s="1"/>
  <c r="I109" i="3"/>
  <c r="M105" i="3"/>
  <c r="O105" i="3" s="1"/>
  <c r="I105" i="3"/>
  <c r="O101" i="3"/>
  <c r="M101" i="3"/>
  <c r="I101" i="3"/>
  <c r="O97" i="3"/>
  <c r="M97" i="3"/>
  <c r="I97" i="3"/>
  <c r="M93" i="3"/>
  <c r="O93" i="3" s="1"/>
  <c r="I93" i="3"/>
  <c r="M89" i="3"/>
  <c r="O89" i="3" s="1"/>
  <c r="I89" i="3"/>
  <c r="M85" i="3"/>
  <c r="O85" i="3" s="1"/>
  <c r="I85" i="3"/>
  <c r="M81" i="3"/>
  <c r="M72" i="3" s="1"/>
  <c r="I81" i="3"/>
  <c r="M77" i="3"/>
  <c r="O77" i="3" s="1"/>
  <c r="I77" i="3"/>
  <c r="M73" i="3"/>
  <c r="O73" i="3" s="1"/>
  <c r="I73" i="3"/>
  <c r="L72" i="3"/>
  <c r="K72" i="3"/>
  <c r="J72" i="3"/>
  <c r="M68" i="3"/>
  <c r="O68" i="3" s="1"/>
  <c r="I68" i="3"/>
  <c r="M64" i="3"/>
  <c r="M63" i="3" s="1"/>
  <c r="I64" i="3"/>
  <c r="L63" i="3"/>
  <c r="K63" i="3"/>
  <c r="J63" i="3"/>
  <c r="M59" i="3"/>
  <c r="O59" i="3" s="1"/>
  <c r="I59" i="3"/>
  <c r="M55" i="3"/>
  <c r="O55" i="3" s="1"/>
  <c r="I55" i="3"/>
  <c r="M51" i="3"/>
  <c r="O51" i="3" s="1"/>
  <c r="I51" i="3"/>
  <c r="M47" i="3"/>
  <c r="O47" i="3" s="1"/>
  <c r="I47" i="3"/>
  <c r="M43" i="3"/>
  <c r="O43" i="3" s="1"/>
  <c r="I43" i="3"/>
  <c r="M39" i="3"/>
  <c r="O39" i="3" s="1"/>
  <c r="I39" i="3"/>
  <c r="O35" i="3"/>
  <c r="M35" i="3"/>
  <c r="I35" i="3"/>
  <c r="O31" i="3"/>
  <c r="M31" i="3"/>
  <c r="I31" i="3"/>
  <c r="M27" i="3"/>
  <c r="O27" i="3" s="1"/>
  <c r="I27" i="3"/>
  <c r="L26" i="3"/>
  <c r="K26" i="3"/>
  <c r="J26" i="3"/>
  <c r="M22" i="3"/>
  <c r="O22" i="3" s="1"/>
  <c r="I22" i="3"/>
  <c r="O18" i="3"/>
  <c r="M18" i="3"/>
  <c r="I18" i="3"/>
  <c r="O14" i="3"/>
  <c r="M14" i="3"/>
  <c r="I14" i="3"/>
  <c r="M10" i="3"/>
  <c r="O10" i="3" s="1"/>
  <c r="I10" i="3"/>
  <c r="L9" i="3"/>
  <c r="K9" i="3"/>
  <c r="J9" i="3"/>
  <c r="L8" i="3"/>
  <c r="K8" i="3"/>
  <c r="J8" i="3"/>
  <c r="T7" i="3"/>
  <c r="F13" i="1" s="1"/>
  <c r="F12" i="1" s="1"/>
  <c r="O124" i="2"/>
  <c r="M124" i="2"/>
  <c r="I124" i="2"/>
  <c r="M120" i="2"/>
  <c r="O120" i="2" s="1"/>
  <c r="I120" i="2"/>
  <c r="O116" i="2"/>
  <c r="M116" i="2"/>
  <c r="I116" i="2"/>
  <c r="M112" i="2"/>
  <c r="O112" i="2" s="1"/>
  <c r="I112" i="2"/>
  <c r="M108" i="2"/>
  <c r="O108" i="2" s="1"/>
  <c r="I108" i="2"/>
  <c r="M104" i="2"/>
  <c r="O104" i="2" s="1"/>
  <c r="I104" i="2"/>
  <c r="M100" i="2"/>
  <c r="O100" i="2" s="1"/>
  <c r="I100" i="2"/>
  <c r="L99" i="2"/>
  <c r="K99" i="2"/>
  <c r="J99" i="2"/>
  <c r="M95" i="2"/>
  <c r="O95" i="2" s="1"/>
  <c r="I95" i="2"/>
  <c r="M91" i="2"/>
  <c r="O91" i="2" s="1"/>
  <c r="I91" i="2"/>
  <c r="M87" i="2"/>
  <c r="O87" i="2" s="1"/>
  <c r="I87" i="2"/>
  <c r="M83" i="2"/>
  <c r="O83" i="2" s="1"/>
  <c r="I83" i="2"/>
  <c r="M79" i="2"/>
  <c r="M62" i="2" s="1"/>
  <c r="I79" i="2"/>
  <c r="O75" i="2"/>
  <c r="M75" i="2"/>
  <c r="I75" i="2"/>
  <c r="M71" i="2"/>
  <c r="O71" i="2" s="1"/>
  <c r="I71" i="2"/>
  <c r="O67" i="2"/>
  <c r="M67" i="2"/>
  <c r="I67" i="2"/>
  <c r="M63" i="2"/>
  <c r="O63" i="2" s="1"/>
  <c r="I63" i="2"/>
  <c r="L62" i="2"/>
  <c r="K62" i="2"/>
  <c r="J62" i="2"/>
  <c r="O58" i="2"/>
  <c r="M58" i="2"/>
  <c r="I58" i="2"/>
  <c r="M54" i="2"/>
  <c r="O54" i="2" s="1"/>
  <c r="I54" i="2"/>
  <c r="O50" i="2"/>
  <c r="M50" i="2"/>
  <c r="I50" i="2"/>
  <c r="M46" i="2"/>
  <c r="O46" i="2" s="1"/>
  <c r="I46" i="2"/>
  <c r="M42" i="2"/>
  <c r="M33" i="2" s="1"/>
  <c r="I42" i="2"/>
  <c r="M38" i="2"/>
  <c r="O38" i="2" s="1"/>
  <c r="I38" i="2"/>
  <c r="M34" i="2"/>
  <c r="O34" i="2" s="1"/>
  <c r="I34" i="2"/>
  <c r="L33" i="2"/>
  <c r="K33" i="2"/>
  <c r="J33" i="2"/>
  <c r="M29" i="2"/>
  <c r="O29" i="2" s="1"/>
  <c r="I29" i="2"/>
  <c r="M28" i="2"/>
  <c r="L28" i="2"/>
  <c r="K28" i="2"/>
  <c r="J28" i="2"/>
  <c r="O24" i="2"/>
  <c r="M24" i="2"/>
  <c r="I24" i="2"/>
  <c r="M20" i="2"/>
  <c r="O20" i="2" s="1"/>
  <c r="I20" i="2"/>
  <c r="M19" i="2"/>
  <c r="L19" i="2"/>
  <c r="K19" i="2"/>
  <c r="J19" i="2"/>
  <c r="M15" i="2"/>
  <c r="O15" i="2" s="1"/>
  <c r="I15" i="2"/>
  <c r="M14" i="2"/>
  <c r="L14" i="2"/>
  <c r="K14" i="2"/>
  <c r="J14" i="2"/>
  <c r="M10" i="2"/>
  <c r="O10" i="2" s="1"/>
  <c r="I10" i="2"/>
  <c r="M9" i="2"/>
  <c r="L9" i="2"/>
  <c r="L8" i="2" s="1"/>
  <c r="T7" i="2" s="1"/>
  <c r="F11" i="1" s="1"/>
  <c r="F10" i="1" s="1"/>
  <c r="K9" i="2"/>
  <c r="K8" i="2" s="1"/>
  <c r="J9" i="2"/>
  <c r="J8" i="2"/>
  <c r="M8" i="4" l="1"/>
  <c r="C15" i="1" s="1"/>
  <c r="D19" i="1"/>
  <c r="E19" i="1" s="1"/>
  <c r="E18" i="1" s="1"/>
  <c r="C18" i="1"/>
  <c r="O79" i="2"/>
  <c r="M99" i="2"/>
  <c r="M8" i="2" s="1"/>
  <c r="C11" i="1" s="1"/>
  <c r="O42" i="2"/>
  <c r="O64" i="3"/>
  <c r="O81" i="3"/>
  <c r="O254" i="4"/>
  <c r="O303" i="4"/>
  <c r="O71" i="4"/>
  <c r="O88" i="4"/>
  <c r="O316" i="4"/>
  <c r="O141" i="5"/>
  <c r="M9" i="3"/>
  <c r="M26" i="3"/>
  <c r="O170" i="3"/>
  <c r="M190" i="3"/>
  <c r="M248" i="4"/>
  <c r="O19" i="5"/>
  <c r="M122" i="5"/>
  <c r="M8" i="5" s="1"/>
  <c r="C17" i="1" s="1"/>
  <c r="O18" i="6"/>
  <c r="O18" i="4"/>
  <c r="C16" i="1" l="1"/>
  <c r="D17" i="1"/>
  <c r="E17" i="1" s="1"/>
  <c r="E16" i="1" s="1"/>
  <c r="C10" i="1"/>
  <c r="D11" i="1"/>
  <c r="E11" i="1" s="1"/>
  <c r="E10" i="1" s="1"/>
  <c r="C14" i="1"/>
  <c r="E15" i="1"/>
  <c r="E14" i="1" s="1"/>
  <c r="D15" i="1"/>
  <c r="M8" i="3"/>
  <c r="C13" i="1" s="1"/>
  <c r="D18" i="1"/>
  <c r="M3" i="6"/>
  <c r="D14" i="1" l="1"/>
  <c r="M3" i="4"/>
  <c r="D13" i="1"/>
  <c r="E13" i="1" s="1"/>
  <c r="E12" i="1" s="1"/>
  <c r="C7" i="1" s="1"/>
  <c r="C12" i="1"/>
  <c r="D10" i="1"/>
  <c r="M3" i="2"/>
  <c r="D16" i="1"/>
  <c r="M3" i="5"/>
  <c r="D12" i="1" l="1"/>
  <c r="M3" i="3"/>
  <c r="C6" i="1"/>
</calcChain>
</file>

<file path=xl/sharedStrings.xml><?xml version="1.0" encoding="utf-8"?>
<sst xmlns="http://schemas.openxmlformats.org/spreadsheetml/2006/main" count="3348" uniqueCount="817">
  <si>
    <t>Aspe</t>
  </si>
  <si>
    <t>Rekapitulace ceny</t>
  </si>
  <si>
    <t>S632000003</t>
  </si>
  <si>
    <t>Rekonstrukce neutrálního úseku SpS Vojkovice nad Ohří</t>
  </si>
  <si>
    <t>ZŘ</t>
  </si>
  <si>
    <t>20221130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</si>
  <si>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</si>
  <si>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</si>
  <si>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</si>
  <si>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</si>
  <si>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</si>
  <si>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</si>
  <si>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</si>
  <si>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Počet neoceněných položek</t>
  </si>
  <si>
    <t>D.1.2.9</t>
  </si>
  <si>
    <t>Jiná sdělovací zařízení (ústředny, přenosová zařízení)</t>
  </si>
  <si>
    <t xml:space="preserve">  PS 10-14-01</t>
  </si>
  <si>
    <t>SpS Vojkovice nad Ohří, doplnění přenosového zařízení</t>
  </si>
  <si>
    <t>SŽDC05</t>
  </si>
  <si>
    <t>S</t>
  </si>
  <si>
    <t>O</t>
  </si>
  <si>
    <t>Soupis prací objektu</t>
  </si>
  <si>
    <t xml:space="preserve">Stavba: </t>
  </si>
  <si>
    <t>0,00</t>
  </si>
  <si>
    <t>15,00</t>
  </si>
  <si>
    <t>21,00</t>
  </si>
  <si>
    <t>3</t>
  </si>
  <si>
    <t>2</t>
  </si>
  <si>
    <t>Objekt: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</si>
  <si>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</si>
  <si>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</si>
  <si>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</si>
  <si>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</si>
  <si>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</si>
  <si>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</si>
  <si>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</si>
  <si>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hmotnost</t>
  </si>
  <si>
    <t>Celková hmotnost</t>
  </si>
  <si>
    <t>Jednotková cena</t>
  </si>
  <si>
    <t>Dodávka</t>
  </si>
  <si>
    <t>Jednotková</t>
  </si>
  <si>
    <t>Celkem</t>
  </si>
  <si>
    <t>Cenové soustavy</t>
  </si>
  <si>
    <t>Počet položek s nulovou cenou</t>
  </si>
  <si>
    <t>O1</t>
  </si>
  <si>
    <t>PS 10-14-01</t>
  </si>
  <si>
    <t>SD</t>
  </si>
  <si>
    <t>0</t>
  </si>
  <si>
    <t>Všeobecné konstrukce a práce</t>
  </si>
  <si>
    <t>P</t>
  </si>
  <si>
    <t>28</t>
  </si>
  <si>
    <t>02940</t>
  </si>
  <si>
    <t/>
  </si>
  <si>
    <t>OSTATNÍ POŽADAVKY - VYPRACOVÁNÍ DOKUMENTACE</t>
  </si>
  <si>
    <t>KPL</t>
  </si>
  <si>
    <t>2022_OTSKP</t>
  </si>
  <si>
    <t>PP</t>
  </si>
  <si>
    <t>zpracování realizační dokumentace</t>
  </si>
  <si>
    <t>VV</t>
  </si>
  <si>
    <t>viz VTP a ZTP</t>
  </si>
  <si>
    <t>TS</t>
  </si>
  <si>
    <t>zahrnuje veškeré náklady spojené s objednatelem požadovanými pracemi</t>
  </si>
  <si>
    <t>015</t>
  </si>
  <si>
    <t>Poplatky za likvidaci odpadů</t>
  </si>
  <si>
    <t>1</t>
  </si>
  <si>
    <t>R015430</t>
  </si>
  <si>
    <t>905</t>
  </si>
  <si>
    <t>POPLATKY ZA LIKVIDACI ODPADŮ NEKONTAMINOVANÝCH VČETNĚ DOPRAVY NA SKLÁDKU A VEŠKERÉ MANIPULACE- 17 09 04 Směsné stavební a demoliční odpady neuvedené pod čísly 17 09 01, 17 09 02 a 17 09 03 - PLASTOVÉ</t>
  </si>
  <si>
    <t>T</t>
  </si>
  <si>
    <t>[bez vazby na CS]</t>
  </si>
  <si>
    <t>1. Položka obsahuje:  
 – veškeré poplatky provozovateli skládky, recyklační linky nebo jiného zařízení na zpracování nebo likvidaci odpadů související s převzetím, uložením, zpracováním nebo likvidací odpadu  
- náklady spojené s dopravou z místa stavby na místo převzetí provozovatelem skládky, recyklační linky nebo jiného zařízení na zpracování nebo likvidaci odpadů  
- náklady spojené s vyložením a manipulací s materiálem v místě skládky  
2. Položka neobsahuje:  
 – náklady spojené s naložením a manipulací materiálem  
3. Způsob měření:  
Tunou se rozumí hmotnost odpadu vytříděného v souladu se zákonem č. 541/2020 Sb., o nakládání s odpady, v platném znění.</t>
  </si>
  <si>
    <t>74</t>
  </si>
  <si>
    <t>Revize</t>
  </si>
  <si>
    <t>747213</t>
  </si>
  <si>
    <t>CELKOVÁ PROHLÍDKA, ZKOUŠENÍ, MĚŘENÍ A VYHOTOVENÍ VÝCHOZÍ REVIZNÍ ZPRÁVY, PRO OBJEM IN PŘES 500 DO 1000 TIS. KČ</t>
  </si>
  <si>
    <t>KUS</t>
  </si>
  <si>
    <t>viz schéma a TZ</t>
  </si>
  <si>
    <t>1. Položka obsahuje:  
– cenu za celkovou prohlídku zařízení PS/SO, vč. měření, komplexních zkoušek a revizi zařízení tohoto PS/SO autorizovaným revizním technikem na silnoproudá zařízení podle požadavku ČSN, včetně hodnocení a vyhotovení celkové revizní zprávy  
2. Položka neobsahuje:  
X  
3. Způsob měření:  
Udává se počet kusů kompletní konstrukce nebo práce.</t>
  </si>
  <si>
    <t>75E127</t>
  </si>
  <si>
    <t>CELKOVÁ PROHLÍDKA ZAŘÍZENÍ A VYHOTOVENÍ REVIZNÍ ZPRÁVY</t>
  </si>
  <si>
    <t>HOD</t>
  </si>
  <si>
    <t>1. Položka obsahuje:  
– kontrola zařízení, zda odpovídá podmínkám pro bezpečný provoz, včetně potřebných měření a vyhotovení revizní zprávy odpovědným pracovníkem  
– vlastní kontrolu, příslušná měření a zpracování revizní zprávy  
2. Položka neobsahuje:  
X  
3. Způsob měření:  
Udává se počet hodin provádění dozoru, revize nebo práce.</t>
  </si>
  <si>
    <t>74F</t>
  </si>
  <si>
    <t>Ostatní</t>
  </si>
  <si>
    <t>4</t>
  </si>
  <si>
    <t>74F332</t>
  </si>
  <si>
    <t>VÝKON ORGANIZAČNÍCH JEDNOTEK SPRÁVCE</t>
  </si>
  <si>
    <t>Technická kontrola</t>
  </si>
  <si>
    <t>1. Položka obsahuje:  
– zajištění pracoviště správcem TV (zkratování TV), zajištění přejezdů správcem TV vč. nájmu pracovníků a poUŽITÝch mechanismů nutných k výkonu  
2. Položka neobsahuje:  
X  
3. Způsob měření:  
Udává se čas v hodinách.</t>
  </si>
  <si>
    <t>75J</t>
  </si>
  <si>
    <t>Kabeláže</t>
  </si>
  <si>
    <t>5</t>
  </si>
  <si>
    <t>742F42</t>
  </si>
  <si>
    <t>KABEL NN NEBO VODIČ JEDNOŽÍLOVÝ CU FLEXIBILNÍ OD 4 DO 16 MM2</t>
  </si>
  <si>
    <t>M</t>
  </si>
  <si>
    <t>1. Položka obsahuje:  
– manipulace a uložení kabelu (do země, chráničky, kanálu, na rošty, na TV a pod.)  
2. Položka neobsahuje:  
– příchytky, spojky, koncovky, chráničky apod.  
3. Způsob měření:  
Měří se metr délkový.</t>
  </si>
  <si>
    <t>6</t>
  </si>
  <si>
    <t>742G11</t>
  </si>
  <si>
    <t>KABEL NN DVOU- A TŘÍŽÍLOVÝ CU S PLASTOVOU IZOLACÍ DO 2,5 MM2</t>
  </si>
  <si>
    <t>7</t>
  </si>
  <si>
    <t>742G41</t>
  </si>
  <si>
    <t>KABEL NN DVOU- A TŘÍŽÍLOVÝ CU FLEXIBILNÍ DO 2,5 MM2</t>
  </si>
  <si>
    <t>8</t>
  </si>
  <si>
    <t>742K12</t>
  </si>
  <si>
    <t>UKONČENÍ JEDNOŽÍLOVÉHO KABELU V ROZVADĚČI NEBO NA PŘÍSTROJI OD 4 DO 16 MM2</t>
  </si>
  <si>
    <t>1. Položka obsahuje:  
– všechny práce spojené s úpravou kabelů pro montáž včetně veškerého příslušentsví  
2. Položka neobsahuje:  
X  
3. Způsob měření:  
Udává se počet kusů kompletní konstrukce nebo práce.</t>
  </si>
  <si>
    <t>9</t>
  </si>
  <si>
    <t>742L11</t>
  </si>
  <si>
    <t>UKONČENÍ DVOU AŽ PĚTIŽÍLOVÉHO KABELU V ROZVADĚČI NEBO NA PŘÍSTROJI DO 2,5 MM2</t>
  </si>
  <si>
    <t>10</t>
  </si>
  <si>
    <t>75J921</t>
  </si>
  <si>
    <t>OPTICKÝ PATCHCORD SINGLEMODE DO 5 M</t>
  </si>
  <si>
    <t>1. Položka obsahuje:  
– dodávku specifikované kabelizace včetně potřebného drobného montážního materiálu  
– dopravu a skladování  
2. Položka neobsahuje:  
X  
3. Způsob měření:  
Dodávka specifikované kabelizace se měří v délce udané v kusech.</t>
  </si>
  <si>
    <t>11</t>
  </si>
  <si>
    <t>75J92X</t>
  </si>
  <si>
    <t>OPTICKÝ PATCHCORD SINGLEMODE - MONTÁŽ</t>
  </si>
  <si>
    <t>1. Položka obsahuje:  
– práce spojené s montáží specifikované kabelizace specifikovaným způsobem  
– veškeré potřebné mechanizmy, včetně obsluhy, náklady na mzdy a přibližné (průměrné) náklady na pořízení potřebných materiálů  
2. Položka neobsahuje:  
X  
3. Způsob měření:  
Práce specifikovaného se měří délce kabelizace udané v kusech.</t>
  </si>
  <si>
    <t>75K</t>
  </si>
  <si>
    <t>Napájení</t>
  </si>
  <si>
    <t>12</t>
  </si>
  <si>
    <t>744612</t>
  </si>
  <si>
    <t>JISTIČ JEDNOPÓLOVÝ (10 KA) OD 4 DO 10 A</t>
  </si>
  <si>
    <t>Název položky odpovídá popisu položky</t>
  </si>
  <si>
    <t>1. Položka obsahuje:   
 – veškerý spojovací materiál vč. připojovacího vedení   
 – technický popis viz. projektová dokumentace   
2. Položka neobsahuje:   
 X   
3. Způsob měření:   
Udává se počet kusů kompletní konstrukce nebo práce.</t>
  </si>
  <si>
    <t>13</t>
  </si>
  <si>
    <t>744613</t>
  </si>
  <si>
    <t>JISTIČ JEDNOPÓLOVÝ (10 KA) OD 13 DO 20 A</t>
  </si>
  <si>
    <t>14</t>
  </si>
  <si>
    <t>744652</t>
  </si>
  <si>
    <t>JISTIČ DC OD 4 DO 10 A</t>
  </si>
  <si>
    <t>1. Položka obsahuje:  
 – veškerý spojovací materiál vč. připojovacího vedení  
 – technický popis viz. projektová dokumentace  
2. Položka neobsahuje:  
 X  
3. Způsob měření:  
Udává se počet kusů kompletní konstrukce nebo práce.</t>
  </si>
  <si>
    <t>15</t>
  </si>
  <si>
    <t>75K321</t>
  </si>
  <si>
    <t>ZÁLOŽNÍ ZDROJ UPS 230 V DO 1000 VA - DODÁVKA</t>
  </si>
  <si>
    <t>1. Položka obsahuje:  
– dodávku specifikovaného bloku/zařízení včetně potřebného drobného montážního  
materiálu  
– dodávku souvisejícího příslušenství pro specifikovaný blok/zařízení  
– dopravu a skladování  
2. Položka neobsahuje:  
X  
3. Způsob měření:  
Udává se počet kusů kompletní konstrukce nebo práce.</t>
  </si>
  <si>
    <t>16</t>
  </si>
  <si>
    <t>75K32X</t>
  </si>
  <si>
    <t>ZÁLOŽNÍ ZDROJ UPS 230 V DO 1000 VA - MONTÁŽ</t>
  </si>
  <si>
    <t>1. Položka obsahuje:  
– kompletní montáž (oživení, konfigurace, nastavení a uvedení do provozu) specifikovaného bloku/zařízení a souvisejícího příslušenství včetně drobného montážního materiálu  
– veškeré potřebné mechanizmy, včetně obsluhy, náklady na mzdy a přibližné (průměrné) náklady na pořízení potřebných materiálů včetně všech ostatních vedlejších nákladů  
2. Položka neobsahuje:  
X  
3. Způsob měření:  
Udává se počet kusů kompletní konstrukce nebo práce.</t>
  </si>
  <si>
    <t>17</t>
  </si>
  <si>
    <t>75K361</t>
  </si>
  <si>
    <t>ZÁLOŽNÍ ZDROJ UPS - DALŠÍ JEDNOTKA 1000 VA - DODÁVKA</t>
  </si>
  <si>
    <t>18</t>
  </si>
  <si>
    <t>75K36X</t>
  </si>
  <si>
    <t>ZÁLOŽNÍ ZDROJ UPS - DALŠÍ JEDNOTKA 1000 VA - MONTÁŽ</t>
  </si>
  <si>
    <t>19</t>
  </si>
  <si>
    <t>R00375JA5X</t>
  </si>
  <si>
    <t>ZÁSUVKOVÝ A JISTÍCÍ PANEL 3U/19", OSAZENÝ, MONTÁŽ</t>
  </si>
  <si>
    <t>20</t>
  </si>
  <si>
    <t>R00475JA54</t>
  </si>
  <si>
    <t>ZÁSUVKOVÝ A JISTÍCÍ PANEL 3U/19", OSAZENÝ, DODÁVKA</t>
  </si>
  <si>
    <t>75M</t>
  </si>
  <si>
    <t>Datová infrastruktura</t>
  </si>
  <si>
    <t>21</t>
  </si>
  <si>
    <t>75M91Y</t>
  </si>
  <si>
    <t>DATOVÁ INFRASTRUKTURA LAN, SWITCH ETHERNET L2 - DEMONTÁŽ</t>
  </si>
  <si>
    <t>1. Položka obsahuje:  
– demontáž (pro další využití/do šrotu) specifikovaného bloku/zařízení včetně potřebného  
drobného pomocného materiálu  
– veškeré potřebné mechanizmy, včetně obsluhy, náklady na mzdy a přibližné (průměrné) náklady na pořízení potřebných materiálů včetně všech ostatních vedlejších nákladů  
– odvoz demontovaného bloku/zařízení a skladování, případně ekologické likvidace bloku/zařízení  
2. Položka neobsahuje:  
X  
3. Způsob měření:  
Udává se počet kusů kompletní konstrukce nebo práce.</t>
  </si>
  <si>
    <t>22</t>
  </si>
  <si>
    <t>75M932</t>
  </si>
  <si>
    <t>DATOVÁ INFRASTRUKTURA LAN, SWITCH ETHERNET L3 - 24X10/100/1000 POE + 4XUPLINK</t>
  </si>
  <si>
    <t>23</t>
  </si>
  <si>
    <t>75M93X</t>
  </si>
  <si>
    <t>DATOVÁ INFRASTRUKTURA LAN, SWITCH ETHERNET L3 - MONTÁŽ</t>
  </si>
  <si>
    <t>24</t>
  </si>
  <si>
    <t>75M976</t>
  </si>
  <si>
    <t>PŘEVODNÍK - SFP</t>
  </si>
  <si>
    <t>25</t>
  </si>
  <si>
    <t>75M97X</t>
  </si>
  <si>
    <t>PŘEVODNÍK - MONTÁŽ</t>
  </si>
  <si>
    <t>26</t>
  </si>
  <si>
    <t>R00175M93X</t>
  </si>
  <si>
    <t>SWITCH ETHERNET L3 - ADRESACE, PROGRAMOVÁNÍ, ZAPOJENÍ POD DOHLED</t>
  </si>
  <si>
    <t>27</t>
  </si>
  <si>
    <t>R00275M93X</t>
  </si>
  <si>
    <t>SWITCH ETHERNET L3 - KONFIGURACE STÁVAJÍCÍCH DOPLŇOVANÝCH PŘENOSOVÝCH UZLŮ</t>
  </si>
  <si>
    <t>D.1.3.1</t>
  </si>
  <si>
    <t>Dispečerská řídicí technika</t>
  </si>
  <si>
    <t xml:space="preserve">  PS 10-05-01</t>
  </si>
  <si>
    <t>SpS Vojkovice nad Ohří, úprava DŘT vč.doplnění řídicího systému na ED Ústí n.L.</t>
  </si>
  <si>
    <t>PS 10-05-01</t>
  </si>
  <si>
    <t>702, 703</t>
  </si>
  <si>
    <t>Všeobecné práce pro silnoproud a slaboproud</t>
  </si>
  <si>
    <t>703411</t>
  </si>
  <si>
    <t>ELEKTROINSTALAČNÍ TRUBKA PLASTOVÁ VČETNĚ UPEVNĚNÍ A PŘÍSLUŠENSTVÍ DN PRŮMĚRU DO 25 MM</t>
  </si>
  <si>
    <t>Dle technické zprávy a příloh č.2, 3, 4  a  6. Technická specifikace položky odpovídá příslušné cenové soustavě.</t>
  </si>
  <si>
    <t>1. Položka obsahuje:   
 – přípravu podkladu pro osazení   
2. Položka neobsahuje:   
 X   
3. Způsob měření:   
Měří se metr délkový.</t>
  </si>
  <si>
    <t>703511</t>
  </si>
  <si>
    <t>ELEKTROINSTALAČNÍ LIŠTA ŠÍŘKY DO 30 MM</t>
  </si>
  <si>
    <t>703751</t>
  </si>
  <si>
    <t>PROTIPOŽÁRNÍ UCPÁVKA POD ROZVADĚČ DO EI 90 MIN.</t>
  </si>
  <si>
    <t>M2</t>
  </si>
  <si>
    <t>1. Položka obsahuje:    
 – kompletní montáž, rozměření, upevnění, řezání a pod.     
 – veškerý montážní a pomocný materiál    
 – pomocné mechanismy    
2. Položka neobsahuje:    
 X    
3. Způsob měření:    
Měří se plocha v metrech čtverečných.</t>
  </si>
  <si>
    <t>703756</t>
  </si>
  <si>
    <t>PROTIPOŽÁRNÍ TMEL ( TUBA - 1000ML ), DO EI 90 MIN.</t>
  </si>
  <si>
    <t>Položka obsahuje: Dodávku a montáž protipožární ucpávky vč. příslušenství a pomocného materiálu, vyhotovéní a dodání atestu. Dále obsahuje cenu za pom. mechanismy včetně všech ostatních vedlejších nákladů.</t>
  </si>
  <si>
    <t>742, 743</t>
  </si>
  <si>
    <t>Silnoproud - Silnoprudé rozvody</t>
  </si>
  <si>
    <t>742J11</t>
  </si>
  <si>
    <t>OPTICKÝ KABEL MULTIMOD DUPLEX - SKLO</t>
  </si>
  <si>
    <t>Položka obsahuje: Dodávku a montáž kabelu včetně podružného montážního materiálu, dopravu na staveniště, oddělení příslušné délky, uložení kabelu ( propojení mezi rozvaděči ), upevnění a připojení. Dále obsahuje cenu za pom. mechanismy včetně všech ostatních vedlejších nákladů</t>
  </si>
  <si>
    <t>742J14</t>
  </si>
  <si>
    <t>KONEKTORY NA OPTICKÝ KABEL</t>
  </si>
  <si>
    <t>Položka obsahuje: Dodávku a montáž včetně podružného montážního materiálu, dopravu na staveniště, připojení na kabel a zapojení na zařízení. Dále obsahuje cenu za pom. mechanismy včetně všech ostatních vedlejších nákladů</t>
  </si>
  <si>
    <t>742J29</t>
  </si>
  <si>
    <t>KABEL SDĚLOVACÍ LAN UTP/FTP UKONČENÝ KONEKTORY RJ45</t>
  </si>
  <si>
    <t>1. Položka obsahuje : Dodávku a montáž kabelu včetně dovozu, manipulace a uložení kabelu (do trubky, na rošty, pod omítku, do rozvaděče ). Dále obsahuje cenu za pom. mechanismy včetně všech ostatních vedlejších nákladů</t>
  </si>
  <si>
    <t>742J42</t>
  </si>
  <si>
    <t>JYTY 7X1, KABEL SDĚLOVACÍ IZOLACE PVC</t>
  </si>
  <si>
    <t>Položka obsahuje : Dodávku a montáž kabelu včetně dovozu, manipulace a uložení kabelu (do trubky, na rošty, pod omítku, do rozvaděče ). Dále obsahuje cenu za pom. mechanismy včetně všech ostatních vedlejších nákladů</t>
  </si>
  <si>
    <t>742J51</t>
  </si>
  <si>
    <t>UKONČENÍ SDĚLOVACÍHO KABELU V ROZVADĚČI VČ. POMOCNÉHO MATERIÁLU A ZMĚŘENÍ KONTINUITY OVLÁDACÍHO OBVODU</t>
  </si>
  <si>
    <t>1. Položka obsahuje:   
 – všechny práce spojené s úpravou kabelů pro montáž včetně veškerého příslušentsví   
2. Položka neobsahuje:   
 X   
3. Způsob měření:   
Udává se počet kusů kompletní konstrukce nebo práce.</t>
  </si>
  <si>
    <t>742M11</t>
  </si>
  <si>
    <t>UKONČENÍ 7-12ŽÍLOVÉHO KABELU V ROZVADĚČI NEBO NA PŘÍSTROJI DO 2,5 MM2</t>
  </si>
  <si>
    <t>742P15</t>
  </si>
  <si>
    <t>OZNAČOVACÍ ŠTÍTEK NA KABEL</t>
  </si>
  <si>
    <t>1. Položka obsahuje:   
 – veškeré příslušentsví   
2. Položka neobsahuje:   
 X   
3. Způsob měření:   
Udává se počet kusů kompletní konstrukce nebo práce.</t>
  </si>
  <si>
    <t>743B16</t>
  </si>
  <si>
    <t>OVLADAČ PRO DÁLKOVÉ OVLÁDÁNÍ MOTOROVÝCH POHONŮ TRAKČNÍCH ODPOJOVAČŮ (DOÚO) - ROZŠÍŘENÍ O MODUL OPTICKÉHO ODDĚLENÍ</t>
  </si>
  <si>
    <t>1. Položka obsahuje:   
 – veškeré příslušenství včetně softwaru, oživení, nastavení, zhotovení výrobní dokumentace   
 – technický popis viz. projektová dokumentace   
2. Položka neobsahuje:   
 X   
3. Způsob měření:   
Udává se počet kusů kompletní konstrukce nebo práce.</t>
  </si>
  <si>
    <t>744</t>
  </si>
  <si>
    <t>Silnoproud - Rozvaděče nn</t>
  </si>
  <si>
    <t>744Q42</t>
  </si>
  <si>
    <t>SVODIČ PŘEPĚTÍ TYP 3 (TŘÍDA D) 3-4 PÓLOVÝ</t>
  </si>
  <si>
    <t>746</t>
  </si>
  <si>
    <t>Silnoproud - Silnoproudá technologie - R110 kV, měnírny, TNS, spínací stanice</t>
  </si>
  <si>
    <t>746642</t>
  </si>
  <si>
    <t>PLC PRO AUTOMATIZACI - ZÁKLADNÍ JEDNOTKA PŘES 128 DO 1024 IO</t>
  </si>
  <si>
    <t>Dle technické zprávy, přílohy č.2 a  přílohy č.6. Technická specifikace položky odpovídá příslušné cenové soustavě.</t>
  </si>
  <si>
    <t>1. Položka obsahuje:   
 – veškerý podružný, spojovací a pomocný materiál. Dále obsahuje uživatelskou úpravu SW PLC, parametrizaci a nastavení PLC    
 – dodávku včetně kompletní montáže   
 – technický popis viz. projektová dokumentace   
 – výrobní dokumentaci, uvedení do provozu, revize a atesty   
 – veškeré potřebné mechanizmy, včetně obsluhy, náklady na mzdy a přibližné (průměrné) náklady na pořízení potřebných materiálů   
 – dopravu a skladování   
2. Položka neobsahuje:   
 X   
3. Způsob měření:   
Udává se počet kusů kompletní konstrukce nebo práce.</t>
  </si>
  <si>
    <t>746646</t>
  </si>
  <si>
    <t>PLC PRO AUTOMATIZACI - ROZŠÍŘENÍ ZÁKLADNÍ JEDNOTKY PLC O 4 VSTUPY ANALOGOVÉHO MĚŘENÍ (0-10 V/0-20 MA NEBO DLE SPECIFIKACE PROJEKTU)</t>
  </si>
  <si>
    <t>1. Položka obsahuje: – veškerý podružný, spojovací a pomocný materiál. Dále obsahuje uživatelskou úpravu SW PLC, parametrizaci a nastavení PLC   – dodávku včetně kompletní montáže – technický popis viz. projektová dokumentace – výrobní dokumentaci, uvedení do provozu, revize a atesty – veškeré potřebné mechanizmy, včetně obsluhy, náklady na mzdy a přibližné (průměrné) náklady na pořízení potřebných materiálů – dopravu a skladování2. Položka neobsahuje: X3. Způsob měření:Udává se počet kusů kompletní konstrukce nebo práce.</t>
  </si>
  <si>
    <t>746649</t>
  </si>
  <si>
    <t>PLC PRO AUTOMATIZACI - ZDROJ POMOCNÉHO NAPĚTÍ 24 V DC, MAX. 10 A</t>
  </si>
  <si>
    <t>1. Položka obsahuje:   
 – veškerý podružný, spojovací a pomocný materiál   
 – dodávku včetně kompletní montáže   
 – technický popis viz. projektová dokumentace   
 – výrobní dokumentaci, uvedení do provozu, předepsané zkoušky, revize a atesty   
 – veškeré potřebné mechanizmy, včetně obsluhy, náklady na mzdy a přibližné (průměrné) náklady na pořízení potřebných materiálů   
 – dopravu a skladování   
2. Položka neobsahuje:   
 X   
3. Způsob měření:   
Udává se počet kusů kompletní konstrukce nebo práce.</t>
  </si>
  <si>
    <t>74664A</t>
  </si>
  <si>
    <t>PLC PRO AUTOMATIZACI - SVORKOVNICE (JEŽEK) PRO VYVEDENÍ 8 SIGNÁLŮ/POVELŮ/MĚŘENÍ VČETNĚ NAPÁJECÍHO OBVODU 24 V DC</t>
  </si>
  <si>
    <t>1. Položka obsahuje:    
 – veškerý podružný, spojovací a pomocný materiál    
 – dodávku včetně kompletní montáže    
 – technický popis viz. projektová dokumentace    
 – výrobní dokumentaci, uvedení do provozu, předepsané zkoušky, revize a atesty    
 – veškeré potřebné mechanizmy, včetně obsluhy, náklady na mzdy a přibližné (průměrné) náklady na pořízení potřebných materiálů    
 – dopravu a skladování    
2. Položka neobsahuje:    
 X    
3. Způsob měření:    
Udává se počet kusů kompletní konstrukce nebo práce.</t>
  </si>
  <si>
    <t>746653</t>
  </si>
  <si>
    <t>ZÁKLADNÍ PROGRAMOVÉ VYBAVENÍ TLM. JEDNOTKY PRO OBJEKT SPS</t>
  </si>
  <si>
    <t>1. Položka obsahuje:   
 – veškerý podružný, spojovací a pomocný materiál. Dále obsahuje dodávku základního SW PLC a jeho instalaci   
 – dodávku včetně kompletní montáže   
 – technický popis viz. projektová dokumentace   
 – výrobní dokumentaci, uvedení do provozu, revize a atesty   
 – veškeré potřebné mechanizmy, včetně obsluhy, náklady na mzdy a přibližné (průměrné) náklady na pořízení potřebných materiálů   
 – dopravu a skladování   
2. Položka neobsahuje:   
 X   
3. Způsob měření:   
Udává se počet kusů kompletní konstrukce nebo práce.</t>
  </si>
  <si>
    <t>746656</t>
  </si>
  <si>
    <t>SW-OVLADAČE KOMUNIKACE, PARAMETRIZACE - PRO JEDEN PODŘÍZENÝ PLC, OCHRANU, TERMINÁL</t>
  </si>
  <si>
    <t>746657</t>
  </si>
  <si>
    <t>SW-OVLADAČE KOMUNIKACE, PARAMETRIZACE NA ED - PRO JEDEN OBJEKT (ŽST, NS, SPS, TS)</t>
  </si>
  <si>
    <t>Dle technické zprávy a příloh č.7 a 8. Technická specifikace položky odpovídá příslušné cenové soustavě.</t>
  </si>
  <si>
    <t>74665A</t>
  </si>
  <si>
    <t>ZPROVOZNĚNÍ, OŽIVENÍ TELEMECHANICKÉ JEDNOTKY V OBJEKTU SPS</t>
  </si>
  <si>
    <t>Dle technické zprávy a přílohy č.5. Technická specifikace položky odpovídá příslušné cenové soustavě.</t>
  </si>
  <si>
    <t>1. Položka obsahuje:   
 – veškerý podružný, spojovací a pomocný materiál. Dále obsahuje zprovoznění a oživení telemechanické jednotky, úpravu SW, parametrizaci SW po úpravách technologie   
 – dodávku včetně kompletní montáže   
 – technický popis viz. projektová dokumentace   
 – výrobní dokumentaci, uvedení do provozu, předepsané zkoušky, revize a atesty   
 – veškeré potřebné mechanizmy, včetně obsluhy, náklady na mzdy a přibližné (průměrné) náklady na pořízení potřebných materiálů   
2. Položka neobsahuje:   
 X   
3. Způsob měření:   
Udává se počet kusů kompletní konstrukce nebo práce.</t>
  </si>
  <si>
    <t>74665E</t>
  </si>
  <si>
    <t>PŘIPOJENÍ, OŽIVENÍ A ZPROVOZNĚNÍ PŘENOSOVÉ CESTY V OBJEKTU SPS</t>
  </si>
  <si>
    <t>1. Položka obsahuje:   
 – veškerý podružný, spojovací a pomocný materiál. Dále obsahuje úpravu SW , parametrizaci, nastavení přenosových prvků a uvedení do provozu nebo komplexní přenastavení přenosových prvků stávajících po úpravách technologie, nastavení komunikace, nastavení komunikace přenosové prvky – nadřízený ŘS vč. úpravy nebo definice protokolu   
 – dodávku včetně kompletní montáže   
 – technický popis viz. projektová dokumentace   
 – výrobní dokumentaci, uvedení do provozu, předepsané zkoušky, revize a atesty   
 – veškeré potřebné mechanizmy, včetně obsluhy, náklady na mzdy a přibližné (průměrné) náklady na pořízení potřebných materiálů   
2. Položka neobsahuje:   
 X   
3. Způsob měření:   
Udává se počet kusů kompletní konstrukce nebo práce.</t>
  </si>
  <si>
    <t>74665I</t>
  </si>
  <si>
    <t>PROVOZNÍ ZKOUŠKY TELEMECHANICKÉ JEDNOTKY V OBJEKTU SPS</t>
  </si>
  <si>
    <t>74665M</t>
  </si>
  <si>
    <t>PODPORA PŘI UVÁDĚNÍ DO PROVOZU, ENGINEERING PRO OBJEKT SPS</t>
  </si>
  <si>
    <t>1. Položka obsahuje:   
 – podporu při uvádění do provozu zařízení jeho výrobcem, inženýrskou činnost při instalaci řídicích systémů   
 – předepsané zkoušky, revize a atesty   
 – prokázání technických a kvalitativních parametrů zařízení   
 – veškeré potřebné mechanizmy, včetně obsluhy, náklady na mzdy a přibližné (průměrné) náklady na pořízení potřebných materiálů včetně všech ostatních vedlejších nákladů   
2. Položka neobsahuje:   
 X   
3. Způsob měření:   
Udává se počet kusů kompletní konstrukce nebo práce.</t>
  </si>
  <si>
    <t>746673</t>
  </si>
  <si>
    <t>PŘEVODNÍK ROZHRANÍ METALICKÉHO DLE SPECIFIKACE NA OPTICKÉ, 1:1, PROTOKOLOVĚ TRANSPARENTNÍ</t>
  </si>
  <si>
    <t>1. Položka obsahuje:    
 – veškerý podružný, spojovací a pomocný materiál. Dále obsahuje uživatelskou úpravu komunikačního SW PLC, parametrizaci, nastavení a uvedení do provozu nebo komplexní přenastavení stávajícího PLC po úpravách komunikace na nadřízený ŘS (PLC) vč. úpravy nebo definice protokolu, účasti na komplexním vyzkoušení ŘS jako celku    
 – dodávku včetně kompletní montáže    
 – technický popis viz. projektová dokumentace    
 – výrobní dokumentaci, uvedení do provozu, předepsané zkoušky, revize a atesty    
 – veškeré potřebné mechanizmy, včetně obsluhy, náklady na mzdy a přibližné (průměrné) náklady na pořízení potřebných materiálů    
 – dopravu a skladování    
2. Položka neobsahuje:    
 X    
3. Způsob měření:    
Udává se počet kusů kompletní konstrukce nebo práce.</t>
  </si>
  <si>
    <t>746688</t>
  </si>
  <si>
    <t>REALIZACE A PLNĚNÍ DATOVÝCH A PREZENTAČNÍCH STRUKTUR SVZ PRO OBJEKT SPS</t>
  </si>
  <si>
    <t>1. Položka obsahuje:   
 – veškerý podružný, spojovací a pomocný materiál. Dále obsahuje realizaci a plnění datových a prezentačních struktur SVZ, úpravu SW, parametrizaci SW po úpravách technologie   
 – dodávku včetně kompletní montáže   
 – technický popis viz. projektová dokumentace   
 – výrobní dokumentaci, uvedení do provozu, předepsané zkoušky, revize a atesty   
 – veškeré potřebné mechanizmy, včetně obsluhy, náklady na mzdy a přibližné (průměrné) náklady na pořízení potřebných materiálů   
2. Položka neobsahuje:   
 X   
3. Způsob měření:   
Udává se počet kusů kompletní konstrukce nebo práce.</t>
  </si>
  <si>
    <t>29</t>
  </si>
  <si>
    <t>746694</t>
  </si>
  <si>
    <t>ŠKOLENÍ DISPEČERŮ</t>
  </si>
  <si>
    <t>1. Položka obsahuje:   
 – práce spojené se zkoušením, nastavením školení a zácviku personálu včetně potřebného drobného montážního materiálu   
 – veškeré potřebné mechanizmy (měřicí přístroje a měřící příslušenství), včetně obsluhy, náklady na mzdy a přibližné (průměrné) náklady na pořízení potřebných materiálů včetně všech ostatních vedlejších nákladů   
2. Položka neobsahuje:   
 X   
3. Způsob měření:   
Specifické zkoušení a školení se udává v hodinách aktivní činnosti.</t>
  </si>
  <si>
    <t>30</t>
  </si>
  <si>
    <t>746695</t>
  </si>
  <si>
    <t>ODZKOUŠENÍ UPRAVENÉHO ED</t>
  </si>
  <si>
    <t>1. Položka obsahuje:   
 – odzkoušení/kompletní montáž (oživení, konfigurace, nastavení, odzkoušení a uvedení do provozu) upravného ED a souvisejícího příslušenství včetně drobného montážního materiálu   
 – předepsané zkoušky, revize a atesty upravené technologie   
 – prokázání technických a kvalitativních parametrů zařízení   
 – veškeré potřebné mechanizmy, včetně obsluhy, náklady na mzdy a přibližné (průměrné) náklady na pořízení potřebných materiálů včetně všech ostatních vedlejších nákladů   
2. Položka neobsahuje:   
 X   
3. Způsob měření:   
Udává se počet kusů kompletní konstrukce nebo práce.</t>
  </si>
  <si>
    <t>31</t>
  </si>
  <si>
    <t>746696</t>
  </si>
  <si>
    <t>KOMPLEXNÍ VYZKOUŠENÍ ED</t>
  </si>
  <si>
    <t>1. Položka obsahuje:   
 – komplexní odzkoušení/kompletní montáž (oživení, konfigurace, nastavení, odzkoušení a uvedení do provozu) upravného ED a souvisejícího příslušenství včetně drobného montážního materiálu   
 – předepsané zkoušky, revize a atesty upravené technologie   
 – prokázání technických a kvalitativních parametrů zařízení   
 – veškeré potřebné mechanizmy, včetně obsluhy, náklady na mzdy a přibližné (průměrné) náklady na pořízení potřebných materiálů včetně všech ostatních vedlejších nákladů   
2. Položka neobsahuje:   
 X   
3. Způsob měření:   
Udává se počet kusů kompletní konstrukce nebo práce.</t>
  </si>
  <si>
    <t>32</t>
  </si>
  <si>
    <t>746697</t>
  </si>
  <si>
    <t>PROVOZNÍ DOKUMENTACE</t>
  </si>
  <si>
    <t>1. Položka obsahuje:   
 – kompletní provozní dokumentaci obsahující úpravy a změny na dané technologii    
 – dokumentace  předána v požadované podobě (tištěná forma, digitální forma) a v požadovaném počtu   
 – veškeré potřebné mechanizmy, včetně obsluhy, náklady na mzdy a přibližné (průměrné) náklady na pořízení potřebných materiálů včetně všech ostatních vedlejších nákladů   
2. Položka neobsahuje:   
 X   
3. Způsob měření:   
Udává se počet kusů kompletní konstrukce nebo práce.</t>
  </si>
  <si>
    <t>33</t>
  </si>
  <si>
    <t>7466A3</t>
  </si>
  <si>
    <t>ÚPRAVA STRUKTUR A ŘÍDÍCÍCH PROGRAMOVÝCH TABULEK ED PRO OBJEKT SPS</t>
  </si>
  <si>
    <t>1. Položka obsahuje:   
 – veškerý programovací software a softwarové nástroje. Dále obsahuje úpravu struktur a řídících programových tabulek ED pro objekt SPS - úpravu SW, parametrizaci, nastavení daného SW a uvedení do provozu nebo komplexní přenastavení daného SW stávajících po úpravách technologie, nastavení komunikace, nastavení komunikace přenosové prvky – nadřízený ŘS vč. úpravy nebo definice protokolu   
 – dodávku včetně kompletní montáže   
 – technický popis viz. projektová dokumentace   
 – prokázání technických a kvalitativních parametrů zařízení   
 – výrobní dokumentaci, uvedení do provozu, předepsané zkoušky, revize a atesty   
 – veškeré potřebné mechanizmy, včetně obsluhy, náklady na mzdy a přibližné (průměrné) náklady na pořízení potřebných materiálů   
2. Položka neobsahuje:   
 X   
3. Způsob měření:   
Udává se počet kusů kompletní konstrukce nebo práce.</t>
  </si>
  <si>
    <t>34</t>
  </si>
  <si>
    <t>7466A7</t>
  </si>
  <si>
    <t>DEFINICE A DEKLARACE STRUKTUR DAT ED PRO OBJEKT SPS</t>
  </si>
  <si>
    <t>1. Položka obsahuje:   
 – veškerý programovací software a softwarové nástroje. Dále obsahuje definici a deklaraci struktur dat ED pro objekt SPS - úpravu SW, parametrizaci, nastavení daného SW a uvedení do provozu nebo komplexní přenastavení daného SW stávajících po úpravách technologie, nastavení komunikace, nastavení komunikace přenosové prvky – nadřízený ŘS vč. úpravy nebo definice protokolu   
 – dodávku včetně kompletní montáže   
 – technický popis viz. projektová dokumentace   
 – prokázání technických a kvalitativních parametrů zařízení   
 – výrobní dokumentaci, uvedení do provozu, předepsané zkoušky, revize a atesty   
 – veškeré potřebné mechanizmy, včetně obsluhy, náklady na mzdy a přibližné (průměrné) náklady na pořízení potřebných materiálů   
2. Položka neobsahuje:   
 X   
3. Způsob měření:   
Udává se počet kusů kompletní konstrukce nebo práce.</t>
  </si>
  <si>
    <t>35</t>
  </si>
  <si>
    <t>7466AB</t>
  </si>
  <si>
    <t>ZPROVOZNĚNÍ SYSTÉMU S NOVÝMI DATY PRO OBJEKT SPS</t>
  </si>
  <si>
    <t>1. Položka obsahuje:   
 – veškerý programovací software a softwarové nástroje. Dále obsahuje zprovoznění systému s novými daty pro objekt SPS - úpravu SW, parametrizaci, nastavení daného SW a uvedení do provozu nebo komplexní přenastavení daného SW stávajících po úpravách technologie, nastavení komunikace, nastavení komunikace přenosové prvky – nadřízený ŘS vč. úpravy nebo definice protokolu   
 – dodávku včetně kompletní montáže   
 – technický popis viz. projektová dokumentace   
 – prokázání technických a kvalitativních parametrů zařízení   
 – výrobní dokumentaci, uvedení do provozu, předepsané zkoušky, revize a atesty   
 – veškeré potřebné mechanizmy, včetně obsluhy, náklady na mzdy a přibližné (průměrné) náklady na pořízení potřebných materiálů   
2. Položka neobsahuje:   
 X   
3. Způsob měření:   
Udává se počet kusů kompletní konstrukce nebo práce.</t>
  </si>
  <si>
    <t>36</t>
  </si>
  <si>
    <t>7466AF</t>
  </si>
  <si>
    <t>VERIFIKACE SIGNÁLŮ A POVELŮ S NOVÝMI DATY PRO OBJEKT SPS</t>
  </si>
  <si>
    <t>1. Položka obsahuje:   
 – veškerý programovací software a softwarové nástroje. Dále obsahuje verifikaci signálů a povelů s novými daty pro objekt SPS - úpravu SW, parametrizaci, nastavení daného SW a uvedení do provozu nebo komplexní přenastavení daného SW stávajících po úpravách technologie, nastavení komunikace, nastavení komunikace přenosové prvky – nadřízený ŘS vč. úpravy nebo definice protokolu   
 – dodávku včetně kompletní montáže   
 – technický popis viz. projektová dokumentace   
 – prokázání technických a kvalitativních parametrů zařízení   
 – výrobní dokumentaci, uvedení do provozu, předepsané zkoušky, revize a atesty   
 – veškeré potřebné mechanizmy, včetně obsluhy, náklady na mzdy a přibližné (průměrné) náklady na pořízení potřebných materiálů   
2. Položka neobsahuje:   
 X   
3. Způsob měření:   
Udává se počet kusů kompletní konstrukce nebo práce.</t>
  </si>
  <si>
    <t>37</t>
  </si>
  <si>
    <t>7466AO</t>
  </si>
  <si>
    <t>DOPLNĚNÍ A ÚPRAVA SW TABULEK PRO OBJEKT SPS</t>
  </si>
  <si>
    <t>1. Položka obsahuje:   
 – veškerý programovací software a softwarové nástroje. Dále obsahuje doplnění a úprava SW tabulek - úpravu SW, parametrizaci, nastavení daného SW a uvedení do provozu nebo komplexní přenastavení daného SW stávajících po úpravách technologie, nastavení komunikace, nastavení komunikace přenosové prvky – nadřízený ŘS vč. úpravy nebo definice protokolu   
 – dodávku včetně kompletní montáže   
 – technický popis viz. projektová dokumentace   
 – prokázání technických a kvalitativních parametrů zařízení   
 – výrobní dokumentaci, uvedení do provozu, předepsané zkoušky, revize a atesty   
 – veškeré potřebné mechanizmy, včetně obsluhy, náklady na mzdy a přibližné (průměrné) náklady na pořízení potřebných materiálů   
2. Položka neobsahuje:   
 X   
3. Způsob měření:   
Udává se počet kusů kompletní konstrukce nebo práce.</t>
  </si>
  <si>
    <t>38</t>
  </si>
  <si>
    <t>7466AS</t>
  </si>
  <si>
    <t>AKTUALIZACE MODELU ŘÍZENÉ TECHNOLOGIE V PRŮBĚHU VÝSTAVBY PRO OBJEKT SPS</t>
  </si>
  <si>
    <t>1. Položka obsahuje:   
 – veškerý programovací software a softwarové nástroje. Dále obsahuje aktualizaci modelu řízené technologie v průběhu výstavby - úpravu SW, parametrizaci, nastavení daného SW a uvedení do provozu nebo komplexní přenastavení daného SW stávajících po úpravách technologie, nastavení komunikace, nastavení komunikace přenosové prvky – nadřízený ŘS vč. úpravy nebo definice protokolu   
 – dodávku včetně kompletní montáže   
 – technický popis viz. projektová dokumentace   
 – prokázání technických a kvalitativních parametrů zařízení   
 – výrobní dokumentaci, uvedení do provozu, předepsané zkoušky, revize a atesty   
 – veškeré potřebné mechanizmy, včetně obsluhy, náklady na mzdy a přibližné (průměrné) náklady na pořízení potřebných materiálů   
2. Položka neobsahuje:   
 X   
3. Způsob měření:   
Udává se počet kusů kompletní konstrukce nebo práce.</t>
  </si>
  <si>
    <t>39</t>
  </si>
  <si>
    <t>746Z71</t>
  </si>
  <si>
    <t>DEMONTÁŽ ZAŘÍZENÍ SKŘ, DŘT, DD TSŽDC - SKŘÍNĚ, ROZVADĚČE NEBO OPTICKÉHO ROZVÁDĚČE</t>
  </si>
  <si>
    <t>1. Položka obsahuje: – všechny náklady na demontáž stávajícího zařízení se všemi pomocnými doplňujícími úpravami pro jeho likvidaci – naložení vybouraného materiálu na dopravní prostředek2. Položka neobsahuje: – odvoz vybouraného materiálu – poplatek za likvidaci odpadů (nacení se dle SSD 0)3. Způsob měření:Udává se počet kusů kompletní konstrukce nebo práce.</t>
  </si>
  <si>
    <t>747</t>
  </si>
  <si>
    <t>Silnoproud - Zkoušky, revize a HZS</t>
  </si>
  <si>
    <t>40</t>
  </si>
  <si>
    <t>Dle technické zprávy - přílohy č.1. Technická specifikace položky odpovídá příslušné cenové soustavě.</t>
  </si>
  <si>
    <t>1. Položka obsahuje:   
 – cenu za celkovou prohlídku zařízení PS/SO, vč. měření, komplexních zkoušek a revizi zařízení tohoto PS/SO autorizovaným revizním technikem na silnoproudá zařízení podle požadavku ČSN, včetně hodnocení a vyhotovení celkové revizní zprávy   
2. Položka neobsahuje:   
 X   
3. Způsob měření:   
Udává se počet kusů kompletní konstrukce nebo práce.</t>
  </si>
  <si>
    <t>41</t>
  </si>
  <si>
    <t>747301</t>
  </si>
  <si>
    <t>PROVEDENÍ PROHLÍDKY A ZKOUŠKY PRÁVNICKOU OSOBOU, VYDÁNÍ PRŮKAZU ZPŮSOBILOSTI</t>
  </si>
  <si>
    <t>1. Položka obsahuje:   
 – cenu za vyhotovení dokladu právnickou osobou o silnoproudých zařízeních a vydání průkazu způsobilosti   
2. Položka neobsahuje:   
 X   
3. Způsob měření:   
Udává se počet kusů kompletní konstrukce nebo práce.</t>
  </si>
  <si>
    <t>42</t>
  </si>
  <si>
    <t>747701</t>
  </si>
  <si>
    <t>DOKONČOVACÍ MONTÁŽNÍ PRÁCE NA ELEKTRICKÉM ZAŘÍZENÍ</t>
  </si>
  <si>
    <t>1. Položka obsahuje:   
 – cenu za práce spojené s uváděním zařízení do provozu, drobné montážní práce v rozvaděčích, koordinaci se zhotoviteli souvisejících zařízení apod.   
2. Položka neobsahuje:   
 X   
3. Způsob měření:   
Udává se čas v hodinách.</t>
  </si>
  <si>
    <t>43</t>
  </si>
  <si>
    <t>747703</t>
  </si>
  <si>
    <t>ZKUŠEBNÍ PROVOZ</t>
  </si>
  <si>
    <t>1. Položka obsahuje:   
 – cenu za dobu kdy je zařízení po individálních zkouškách dáno do provozu s prokázáním technických a kvalitativních parametrů zařízení   
2. Položka neobsahuje:   
 X   
3. Způsob měření:   
Udává se čas v hodinách.</t>
  </si>
  <si>
    <t>44</t>
  </si>
  <si>
    <t>747704</t>
  </si>
  <si>
    <t>ZAŠKOLENÍ OBSLUHY</t>
  </si>
  <si>
    <t>1. Položka obsahuje:   
 – cenu za dobu kdy je s funkcí seznamována obsluha zařízení, včetně odevzdání dokumentace skutečného provedení   
2. Položka neobsahuje:   
 X   
3. Způsob měření:   
Udává se čas v hodinách.</t>
  </si>
  <si>
    <t>75</t>
  </si>
  <si>
    <t>Slaboproud</t>
  </si>
  <si>
    <t>45</t>
  </si>
  <si>
    <t>75I82X</t>
  </si>
  <si>
    <t>KABEL OPTICKÝ MULTIMODE - MONTÁŽ</t>
  </si>
  <si>
    <t>1. Položka obsahuje:   
 – práce spojené s montáží specifikované kabelizace specifikovaným způsobem (uložení na konstrukci, zafouknutí, zatažení)   
 – veškeré potřebné mechanizmy, včetně obsluhy, náklady na mzdy a přibližné (průměrné) náklady na pořízení potřebných materiálů   
2. Položka neobsahuje:   
 X   
3. Způsob měření:   
Práce specifikovaného se měří délce kabelizace udané v metrech.</t>
  </si>
  <si>
    <t>46</t>
  </si>
  <si>
    <t>75J912</t>
  </si>
  <si>
    <t>OPTICKÝ PATCHCORD MULTIMODE PŘES 5 M</t>
  </si>
  <si>
    <t>1. Položka obsahuje:   
 – dodávku specifikované kabelizace včetně potřebného drobného montážního materiálu   
 – dopravu a skladování   
2. Položka neobsahuje:   
 X   
3. Způsob měření:   
dodávka specifikované kabelizace se měří v délce udané v kusech.</t>
  </si>
  <si>
    <t>47</t>
  </si>
  <si>
    <t>75J91X</t>
  </si>
  <si>
    <t>OPTICKÝ PATCHCORD MULTIMODE - MONTÁŽ</t>
  </si>
  <si>
    <t>1. Položka obsahuje:   
 – práce spojené s montáží specifikované kabelizace specifikovaným způsobem   
 – veškeré potřebné mechanizmy, včetně obsluhy, náklady na mzdy a přibližné (průměrné) náklady na pořízení potřebných materiálů   
2. Položka neobsahuje:   
 X   
3. Způsob měření:   
Práce specifikovaného se měří délce kabelizace udané v kusech.</t>
  </si>
  <si>
    <t>D.2.3.1</t>
  </si>
  <si>
    <t>Trakční vedení</t>
  </si>
  <si>
    <t xml:space="preserve">  SO 10-01-01</t>
  </si>
  <si>
    <t>SpS Vojkovice nad Ohří, úprava TV a ukolejnění</t>
  </si>
  <si>
    <t>SO 10-01-01</t>
  </si>
  <si>
    <t>74A</t>
  </si>
  <si>
    <t>Základy TV</t>
  </si>
  <si>
    <t>11512</t>
  </si>
  <si>
    <t>ČERPÁNÍ VODY DO 1000 L/MIN</t>
  </si>
  <si>
    <t>viz. výkaz základů, stožárů a bran</t>
  </si>
  <si>
    <t>Položka čerpání vody na povrchu zahrnuje i potrubí, pohotovost záložní čerpací soupravy a zřízení čerpací jímky. Součástí položky je také následná demontáž a likvidace těchto zařízení</t>
  </si>
  <si>
    <t>74A110</t>
  </si>
  <si>
    <t>ZÁKLAD TV HLOUBENÝ V JAKÉKOLIV TŘÍDĚ ZEMINY</t>
  </si>
  <si>
    <t>M3</t>
  </si>
  <si>
    <t>1. Položka obsahuje:  – zemní práce pro montáž výkopu včetně bourání zpevněných ploch, dlažby a pod., uvedení narušeného okolí do původního stavu a naložení výkopku  – úpravy spojené s uvolněním prostoru pro výkop např. demontáž a montáž oplocení, zajištění výkopu před zaplavením povrchovou vodou, pažení výkopu  – dodávku, dopravu, montáž, pronájem mechanizmů a demontáž bednění  – dodávku, dopravu a montáž svorníkového koše, technologické výztuže, kovaných svorníků aj.  – případně provedení dutiny pro upevnění stožáru TV  – dodávku, dopravu a uložení betonové směsi včetně všech technologických opatření spojené s realizací základu podle TKP 2. Položka neobsahuje:  – přídavnou výztuž, svorníky, koše  – odvoz výkopku (viz pol. 74A150)  – poplatek za likvidaci odpadů (viz SSD 0) 3. Způsob měření: Měří se metry kubické uložené betonové směsi.</t>
  </si>
  <si>
    <t>74A111</t>
  </si>
  <si>
    <t>ZAJIŠTĚNÍ VÝKOPU STUPŇOVÝCH ZÁKLADŮ</t>
  </si>
  <si>
    <t>1. Položka obsahuje:  – zemní práce pro montáž výkopu , zajištění výkopu stupňovitých základů před zaplavením povrchovou vodou, pažení výkopu  – dodávku, dopravu, montáž, pronájem mechanizmů a demontáž bednění  2. Položka neobsahuje:  – přídavnou výztuž, svorníky, koše  – odvoz výkopku (viz pol. 74A150)  – poplatek za likvidaci odpadů (viz SSD 0) 3. Způsob měření: Měří se metry kubické uložené betonové směsi.</t>
  </si>
  <si>
    <t>74A112</t>
  </si>
  <si>
    <t>OCHRANA ZÁKLADU PO BETONÁŽI</t>
  </si>
  <si>
    <t>1. Položka obsahuje:  – zemní práce pro montáž výkopu , ochranu základu po betonáži,zakrytí základu geotextilíí a její následné odstranění  – dodávku, dopravu, montáž, pronájem mechanizmů   2. Položka neobsahuje:  – přídavnou výztuž, svorníky, koše  – odvoz výkopku (viz pol. 74A150)  – poplatek za likvidaci odpadů (viz SSD 0) 3. Způsob měření: Měří se jako kus kompletní práce</t>
  </si>
  <si>
    <t>74A115</t>
  </si>
  <si>
    <t>ZAMĚŘENÍ VÝŠKY ZÁKLADU V PRÚBĚHU VÝSTAVBY (PRO MONTÁŽ VÝSTROJE NA STOŽÁR)</t>
  </si>
  <si>
    <t>1. Položka obsahuje:  – zaměření skotečného provedení výšky jakéhokoliv typu základu vč.nabetonování  2. Položka neobsahuje:  – přídavnou výztuž, svorníky, koše  – odvoz výkopku (viz pol. 74A150)  – poplatek za likvidaci odpadů (viz SSD 0) 3. Způsob měření: Měří se jako kus kompletní práce</t>
  </si>
  <si>
    <t>74A116</t>
  </si>
  <si>
    <t>ZAMĚŘENÍ SKUTEČNÉHO PROVEDENÍ VÝŠKY ZÁKLADU/STOŽÁRU</t>
  </si>
  <si>
    <t>1. Položka obsahuje:  – zaměření skutečného provedení jakéhokoliv typu základu potřebné pro další montáž výstroje stožáru  2. Položka neobsahuje:  – přídavnou výztuž, svorníky, koše  – odvoz výkopku (viz pol. 74A150)  – poplatek za likvidaci odpadů (viz SSD 0) 3. Způsob měření: Měří se jako kus kompletní práce</t>
  </si>
  <si>
    <t>74A151</t>
  </si>
  <si>
    <t>MANIPULACE SE ZEMINOU Z VÝKOPU NA STAVENIŠTI</t>
  </si>
  <si>
    <t>M3KM</t>
  </si>
  <si>
    <t>1. Položka obsahuje:  – manipulace jakýmkoliv dopravním prostředkem a složení  – případné překládky na trase 2. Položka neobsahuje:  – naložení vybouraného materiálu na dopravní prostředek (je zahrnuto ve zdrojové položce)  – poplatky za likvidaci odpadů 3. Způsob měření: Výměra je součtem součinů metrů krychlových vytěženého v rostlém (původním) stavu nebo vybouraného materiálu a jednotlivých vzdáleností v kilometrech.</t>
  </si>
  <si>
    <t>74A152</t>
  </si>
  <si>
    <t>NAKLÁDÁNÍ ZEMINY NA DOPRAVNÍ PROSTŘEDEK</t>
  </si>
  <si>
    <t>1. Položka obsahuje:  – nakládání vytěžené zeminy na dopravní prostředek 2. Položka neobsahuje:  – případné překládky na trase do 1 km  – poplatky za likvidaci odpadů 3. Způsob měření: Výměra je tuna  vytěženého materiálu  v rostlém (původním) stavu nebo vybouraného materiálu</t>
  </si>
  <si>
    <t>74A310</t>
  </si>
  <si>
    <t>PŘÍDAVNÁ VÝZTUŽ PRO ZÁKLAD TV (POČET VYZTUŽENÝCH STRAN)</t>
  </si>
  <si>
    <t>1. Položka obsahuje:  –  montáž, materiál a dovoz kompletní ocelové výztuže základu TV (vč. technologické) 2. Položka neobsahuje:  X 3. Způsob měření: Udává se počet kusů kompletní konstrukce nebo práce.</t>
  </si>
  <si>
    <t>74A320</t>
  </si>
  <si>
    <t>KOVANÝ SVORNÍK PRO ZÁKLAD TV</t>
  </si>
  <si>
    <t>1. Položka obsahuje:  –  montáž, materiál, dovoz a protikorozní ošetření kovaného svorníku pro základ TV 2. Položka neobsahuje:  X 3. Způsob měření: Udává se počet kusů kompletní konstrukce nebo práce.</t>
  </si>
  <si>
    <t>74A450</t>
  </si>
  <si>
    <t>ÚPRAVA KABELŮ U ZÁKLADU TV</t>
  </si>
  <si>
    <t>1. Položka obsahuje: montáž a materiál   – ruční výkop v průměrné hloubce 80 cm a šířce 50 cm délky 30m  – pažení nebo zajištění výkopu v nezbytném rozsahu  – případné čerpání vody  – úpravu kabelové trasy včetně ověření polohy 2. Položka neobsahuje:  X 3. Způsob měření: Udává se počet kusů kompletní konstrukce nebo práce pro jeden základ.</t>
  </si>
  <si>
    <t>74A460</t>
  </si>
  <si>
    <t>ÚPRAVA ODVODNĚNÍ U ZÁKLADU TV</t>
  </si>
  <si>
    <t>1. Položka obsahuje: demontáž, montáž a materiál   – ruční výkop v průměrné hloubce 50 cm a šířce 50 cm délky 10m  – pažení nebo zajištění výkopu v nezbytném rozsahu  – případné čerpání vody  – úpravu odvodňovacího žlabu, případně trativodu, včetně ověření polohy 2. Položka neobsahuje:  X 3. Způsob měření: Udává se počet kusů kompletní konstrukce nebo práce pro jeden základ.</t>
  </si>
  <si>
    <t>74AF11</t>
  </si>
  <si>
    <t>TAŽNÉ HNACÍ VOZIDLO K PRACOVNÍM SOUPRAVÁM (PRO ZÁKLADY - MONTÁŽ)</t>
  </si>
  <si>
    <t>na 1m3 základu je nutná 1hod vozidla</t>
  </si>
  <si>
    <t>1. Položka obsahuje:  – kolejové mechanizmy pro výstavbu základů podpěr trakčního vedení  – dopravu kolejových mechanismů z mateřského depa do prostoru stavby a zpět 2. Položka neobsahuje:  X 3. Způsob měření: Udává se čas v hodinách bez pohotovostních stavů vozidla.</t>
  </si>
  <si>
    <t>74B</t>
  </si>
  <si>
    <t>Stožáry TV</t>
  </si>
  <si>
    <t>74B604</t>
  </si>
  <si>
    <t>STOŽÁR TV OCELOVÝ PŘÍHRADOVÝ TYPU BP DÉLKY 12,5 M</t>
  </si>
  <si>
    <t>1. Položka obsahuje:  – montáž, materiál a dopravné stožáru typového provedení  – protikorozní ošetření stožáru dle TKP  – konečnou regulaci stožáru po jeho zatížení včetně podmazání patek 2. Položka neobsahuje:  – základovou konstrukci 3. Způsob měření: Udává se počet kusů trakčních podpěr.</t>
  </si>
  <si>
    <t>74B711</t>
  </si>
  <si>
    <t>BRÁNY NEBO VÝLOŽNÍKY - BŘEVNO TYPU 23L</t>
  </si>
  <si>
    <t>1. Položka obsahuje:  – montáž včetně potřebné mechanizace a pomůcek, materiál a dopravné břevna typového provedení  – protikorozní ošetření dle TKP 2. Položka neobsahuje: X 3. Způsob měření: Měří se metr délkový.</t>
  </si>
  <si>
    <t>74B723</t>
  </si>
  <si>
    <t>PŘIPEVNĚNÍ BŘEVNA BRÁNY NEBO VÝLOŽNÍKU S UKONČENÍM TYPU C NA BP</t>
  </si>
  <si>
    <t>1. Položka obsahuje:  – montáž včetně potřebné mechanizace a pomůcek, materiál a dopravné ukončení břevna typového provedení  – protikorozní ošetření dle TKP  – konečnou regulaci břevna po jeho zatížení 2. Položka neobsahuje: X 3. Způsob měření: Udává se počet kusů uchycení na TP.</t>
  </si>
  <si>
    <t>74B724</t>
  </si>
  <si>
    <t>PŘIPEVNĚNÍ BŘEVNA BRÁNY NEBO VÝLOŽNÍKU KLUZNÉ S UKONČENÍM TYPU D NA BP</t>
  </si>
  <si>
    <t>74B911</t>
  </si>
  <si>
    <t>PŘÍPLATEK ZA MONTÁŽ BŘEVNA BRÁNY NEBO VÝLOŽNÍKU NAD STÁVAJÍCÍM VEDENÍM</t>
  </si>
  <si>
    <t>1. Položka obsahuje:  – příplatek za montáž břevna brany nebo výložníku nad stávajícím vedením včetně poUŽITÝch mechanizmů (samostatně nelze položku použít) 2. Položka neobsahuje:  X 3. Způsob měření: Udává se počet kusů kompletní montážní práce.</t>
  </si>
  <si>
    <t>74BF11</t>
  </si>
  <si>
    <t>TAŽNÉ HNACÍ VOZIDLO K PRACOVNÍM SOUPRAVÁM (PRO STOŽÁRY A BRÁNY - MONTÁŽ )</t>
  </si>
  <si>
    <t>na 1 stožár nebo 1 bránu je nutná 1 hod vozidla</t>
  </si>
  <si>
    <t>1. Položka obsahuje:  – kolejové mechanizmy pro výstavbu podpěr (stožárů, bran, výložníků nebo jiných obdobných konstrukcí) trakčního vedení  – dopravu kolejových mechanismů z mateřského depa do prostoru stavby a zpět 2. Položka neobsahuje:  X 3. Způsob měření: Udává se čas v hodinách bez pohotovostních stavů vozidla.</t>
  </si>
  <si>
    <t>74C</t>
  </si>
  <si>
    <t>Vodiče TV</t>
  </si>
  <si>
    <t>74C137</t>
  </si>
  <si>
    <t>UVOLNĚNÍ A ZPĚTNÁ MONTÁŽ TR NEBO NL V ZÁVĚSU</t>
  </si>
  <si>
    <t>viz. soupis sestavení</t>
  </si>
  <si>
    <t>1. Položka obsahuje:  – uvolnění lana nebo troleje ze závěsu a jeho opětovná montáž s použitím mechanizmů včetně potřebného měření 2. Položka neobsahuje:  – materiál 3. Způsob měření: Udává se počet kusů kompletní konstrukce nebo práce.</t>
  </si>
  <si>
    <t>74C221</t>
  </si>
  <si>
    <t>ZÁVĚS SESTAVY TROLEJOVÉHO VEDENÍ NA BRÁNĚ BEZ PŘÍDAVNÉHO LANA</t>
  </si>
  <si>
    <t>1. Položka obsahuje:  – všechny náklady na montáž a materiál dodaného zařízení protikorozně ošetřeného podle TKP se všemi pomocnými doplňujícími součástmi a pracemi s použitím mechanizmů 2. Položka neobsahuje:  X 3. Způsob měření: Udává se počet kusů kompletní konstrukce nebo práce.</t>
  </si>
  <si>
    <t>74C313</t>
  </si>
  <si>
    <t>VĚŠÁK TROLEJE POHYBLIVÝ S PROUDOVÝM PROPOJENÍM</t>
  </si>
  <si>
    <t>74C315</t>
  </si>
  <si>
    <t>PROUDOVÉ PROPOJENÍ PODÉLNÝCH POLÍ</t>
  </si>
  <si>
    <t>74C316</t>
  </si>
  <si>
    <t>MONTÁŽ A DEMONTÁŽ PRACOVNÍCH HLINÍKOVÝCH VĚŠÁKŮ</t>
  </si>
  <si>
    <t>1. Položka obsahuje:  – všechny náklady na montáž,demontáž a materiál dodaného zařízení protikorozně ošetřeného podle TKP se všemi pomocnými doplňujícími součástmi a pracemi s použitím mechanizmů 2. Položka neobsahuje:  X 3. Způsob měření: Udává se počet kusů kompletní konstrukce nebo práce.</t>
  </si>
  <si>
    <t>74C321</t>
  </si>
  <si>
    <t>SPOJKA LAN A TROLEJÍ NEIZOLOVANÁ</t>
  </si>
  <si>
    <t>74C322</t>
  </si>
  <si>
    <t>SPOJKA LAN A TROLEJÍ IZOLOVANÁ</t>
  </si>
  <si>
    <t>74C332</t>
  </si>
  <si>
    <t>DĚLIČ V TROLEJI REGULOVATELNÝ NEBO NEUTRÁLNÍ VČETNĚ TABULKY</t>
  </si>
  <si>
    <t>74C411</t>
  </si>
  <si>
    <t>KOTVENÍ SMĚROVÝCH LAN PEVNÉ, 1 NEBO 2 LANA 50-70 MM2</t>
  </si>
  <si>
    <t>1. Položka obsahuje:  – všechny náklady na montáž a materiál dodaného zařízení protikorozně ošetřeného podle TKP se všemi pomocnými doplňujícími součástmi a pracemi s použitím mechanizmů  – cena položky je vč. ostatních rozpočtových nákladů 2. Položka neobsahuje:  X 3. Způsob měření: Udává se počet kusů kompletní konstrukce nebo práce.</t>
  </si>
  <si>
    <t>74C412</t>
  </si>
  <si>
    <t>KOTVENÍ SMĚROVÝCH LAN PÉROVÉ, 1 NEBO 2 LANA 50-70 MM2</t>
  </si>
  <si>
    <t>74C432</t>
  </si>
  <si>
    <t>SMĚROVÁ LANA - VLOŽENÁ IZOLACE V PŘÍČNÝCH POLÍCH</t>
  </si>
  <si>
    <t>74C441</t>
  </si>
  <si>
    <t>TAŽENÍ SMĚROVÝCH A PŘÍČNÝCH LAN 50 MM2 BZ NEBO FE</t>
  </si>
  <si>
    <t>1. Položka obsahuje:  – všechny náklady na montáž a materiál dodaného zařízení se všemi pomocnými doplňujícími součástmi a pracemi s použitím mechanizmů 2. Položka neobsahuje:  X 3. Způsob měření: Měří se metr délkový v ose vodiče nebo lana.</t>
  </si>
  <si>
    <t>74C591</t>
  </si>
  <si>
    <t>VÝŠKOVÁ REGULACE TROLEJE</t>
  </si>
  <si>
    <t>1. Položka obsahuje:  – všechny náklady na regulaci troleje s použitím mechanizmů  – cena položky je vč. ostatních rozpočtových nákladů 2. Položka neobsahuje:  X 3. Způsob měření: Měří se metr délkový v ose vodiče nebo lana.</t>
  </si>
  <si>
    <t>74C596</t>
  </si>
  <si>
    <t>ZAJIŠTĚNÍ KOTVENÍ NL A TR VŠECH SESTAV</t>
  </si>
  <si>
    <t>1. Položka obsahuje:  – všechny náklady na regulaci kotvení se všemi pomocnými doplňujícími pracemi vč,mechanismů 2. Položka neobsahuje:  X 3. Způsob měření: Udává se počet kusů kompletní konstrukce nebo práce.</t>
  </si>
  <si>
    <t>74C5A1</t>
  </si>
  <si>
    <t>DEFINITIVNÍ REGULACE POHYBLIVÉHO KOTVENÍ TROLEJE</t>
  </si>
  <si>
    <t>74C5A2</t>
  </si>
  <si>
    <t>DEFINITIVNÍ REGULACE POHYBLIVÉHO KOTVENÍ NOSNÉHO LANA</t>
  </si>
  <si>
    <t>74C632</t>
  </si>
  <si>
    <t>PŘIPEVNĚNÍ KONZOLY ZV, NV, OV PRO "V" ZÁVĚS NA STOŽÁR</t>
  </si>
  <si>
    <t>74C643</t>
  </si>
  <si>
    <t>V ZÁVĚS 1-2 LAN ZV, NV, OV</t>
  </si>
  <si>
    <t>74C711</t>
  </si>
  <si>
    <t>POHON ODPOJOVAČE MOTOROVÝ</t>
  </si>
  <si>
    <t>74C713</t>
  </si>
  <si>
    <t>ODPOJOVAČ NEBO ODPÍNAČ NA STOŽÁRU TV</t>
  </si>
  <si>
    <t>74C723</t>
  </si>
  <si>
    <t>SVOD Z NAPÁJECÍHO PŘEVĚSU NA TV LANEM 120 CU</t>
  </si>
  <si>
    <t>74C731</t>
  </si>
  <si>
    <t>VLOŽENÁ IZOLACE V LANĚ NAPÁJECÍHO PŘEVĚSU BZ NEBO CU</t>
  </si>
  <si>
    <t>74C742</t>
  </si>
  <si>
    <t>PŘIPEVNĚNÍ KOTEVNÍ LIŠTY NAPÁJECÍHO PŘEVĚSU SE 2-4 TŘMENY NA STOŽÁR TV</t>
  </si>
  <si>
    <t>74C745</t>
  </si>
  <si>
    <t>KOTVENÍ LANA NAPÁJECÍHO PŘEVĚSU - 120 MM2 CU S IZOLACÍ</t>
  </si>
  <si>
    <t>74C791</t>
  </si>
  <si>
    <t>RUČNÍ TAŽENÍ LANA NAPÁJECÍCH PŘEVĚSŮ 70 MM2 BZ</t>
  </si>
  <si>
    <t>1. Položka obsahuje:  – všechny náklady na montáž a materiál dodaného zařízení protikorozně ošetřeného podle TKP se všemi pomocnými doplňujícími součástmi a pracemi s použitím mechanizmů  – cena položky je vč. ostatních rozpočtových nákladů 2. Položka neobsahuje:  X 3. Způsob měření: Měří se metr délkový v ose vodiče nebo lana.</t>
  </si>
  <si>
    <t>74C793</t>
  </si>
  <si>
    <t>RUČNÍ TAŽENÍ LANA NAPÁJECÍCH PŘEVĚSŮ 120 MM2 CU</t>
  </si>
  <si>
    <t>74C912</t>
  </si>
  <si>
    <t>BLESKOJISTKA RŮŽKOVÁ NA BRÁNĚ S PŘIPOJENÍM NA TV, OV, NV</t>
  </si>
  <si>
    <t>74C917</t>
  </si>
  <si>
    <t>PŘIPOJENÍ STOŽÁRU NEBO IZOLOVANÉHO SVODU NA ZEMNIČ VČETNĚ ZŘÍZENÍ UZEMNĚNÍ</t>
  </si>
  <si>
    <t>48</t>
  </si>
  <si>
    <t>74C922</t>
  </si>
  <si>
    <t>PŘÍMÉ UKOLEJNĚNÍ KONSTRUKCE VŠECH TYPŮ (VČETNĚ VÝZTUŽNÝCH DVOJIC) - 2 VODIČE</t>
  </si>
  <si>
    <t>49</t>
  </si>
  <si>
    <t>74C951</t>
  </si>
  <si>
    <t>MONTÁŽNÍ LÁVKA NA STOŽÁR</t>
  </si>
  <si>
    <t>50</t>
  </si>
  <si>
    <t>74C952</t>
  </si>
  <si>
    <t>OVLÁDACÍ LÁVKA NA STOŽÁR</t>
  </si>
  <si>
    <t>51</t>
  </si>
  <si>
    <t>74C955</t>
  </si>
  <si>
    <t>ŽEBŘÍK PRO OVLÁDACÍ LÁVKU</t>
  </si>
  <si>
    <t>52</t>
  </si>
  <si>
    <t>74C963</t>
  </si>
  <si>
    <t>PŘIPEVNĚNÍ NÁVĚSTNÍHO ŠTÍTU NA STOŽÁR</t>
  </si>
  <si>
    <t>53</t>
  </si>
  <si>
    <t>74C967</t>
  </si>
  <si>
    <t>VÝSTRAŽNÁ TABULKA NA STOŽÁRU TV NEBO KONSTRUKCI</t>
  </si>
  <si>
    <t>54</t>
  </si>
  <si>
    <t>74C968</t>
  </si>
  <si>
    <t>TABULKA ČÍSLOVÁNÍ STOŽÁRU NEBO POHONU ODPOJOVAČE</t>
  </si>
  <si>
    <t>55</t>
  </si>
  <si>
    <t>74C973</t>
  </si>
  <si>
    <t>ÚPRAVY STÁVAJÍCÍHO TV - PROVIZORNÍ STAVY ZA 100 M ZPROVOZŇOVANÉ SKUPINY</t>
  </si>
  <si>
    <t>1. Položka obsahuje:  – veškeré další práce a úpravy na stávajícím TV, nutné ke zprovoznění TV  2. Položka neobsahuje:  X 3. Způsob měření: Kusem se rozumí 100 m úseku stávající elektrifikované koleje. (Trat´a malá žst. 5-10 ks, velká žst. 20-40 ks.)</t>
  </si>
  <si>
    <t>56</t>
  </si>
  <si>
    <t>74C974</t>
  </si>
  <si>
    <t>AKTUALIZACE KSU A TP DLE KOLEJOVÝCH POSTUPŮ ZA 100 M ZPROVOZŇOVANÉ SKUPINY</t>
  </si>
  <si>
    <t>1. Položka obsahuje:  – veškeré další práce na aktualizaci KSU a TP po každém stavebním postupu 2. Položka neobsahuje:  X 3. Způsob měření: Kusem se rozumí 100 m úseku elektrifikované koleje x stavební postup.</t>
  </si>
  <si>
    <t>57</t>
  </si>
  <si>
    <t>74C975</t>
  </si>
  <si>
    <t>AKTUALIZACE TV DLE KOLEJOVÝCH POSTUPŮ ZA 100 M ZPROVOZŇOVANÉ SKUPINY</t>
  </si>
  <si>
    <t>1. Položka obsahuje:  – veškeré další práce na aktualizaci TV po každém stavebním postupu 2. Položka neobsahuje:  X 3. Způsob měření: Kusem se rozumí 100 m úseku elektrifikované koleje x stavební postup.</t>
  </si>
  <si>
    <t>58</t>
  </si>
  <si>
    <t>74C976</t>
  </si>
  <si>
    <t>ZPRACOVÁNÍ KSU A TP PRO ÚČELY ZAVEDENÍ DO PROVOZU ZA 100 M ZPROVOZŇOVANÉ SKUPINY</t>
  </si>
  <si>
    <t>1. Položka obsahuje:  – veškeré další práce pro zpracování a odsouhlasení KSU a TP při uvádění do provozu 2. Položka neobsahuje:  X 3. Způsob měření: Kusem se rozumí 100 m úseku elektrifikované koleje.</t>
  </si>
  <si>
    <t>59</t>
  </si>
  <si>
    <t>74CF11</t>
  </si>
  <si>
    <t>TAŽNÉ HNACÍ VOZIDLO K PRACOVNÍM SOUPRAVÁM (PRO VODIČE - MONTÁŽ)</t>
  </si>
  <si>
    <t>1. Položka obsahuje:  – kolejové mechanizmy pro výstavbu  trakčního vedení  – dopravu kolejových mechanismů z mateřského depa do prostoru stavby a zpět 2. Položka neobsahuje:  X 3. Způsob měření: Udává se čas v hodinách bez pohotovostních stavů vozidla.</t>
  </si>
  <si>
    <t>Nátěry TV</t>
  </si>
  <si>
    <t>60</t>
  </si>
  <si>
    <t>74F232</t>
  </si>
  <si>
    <t>BEZPEČNOSTNÍ PRUH NA PODPĚŘE TV BÍLOČERVENÝ</t>
  </si>
  <si>
    <t>1. Položka obsahuje:  – nátěr, očištění, odrezivění a materiál (barva, ředidlo, odrezovač), nátěr proveden dle TKP 2. Položka neobsahuje:  X 3. Způsob měření: Udává se počet kusů kompletní konstrukce nebo práce.</t>
  </si>
  <si>
    <t>74G</t>
  </si>
  <si>
    <t>Demontáže TV</t>
  </si>
  <si>
    <t>61</t>
  </si>
  <si>
    <t>74EF11</t>
  </si>
  <si>
    <t>HNACÍ KOLEJOVÁ VOZIDLA DEMONTÁŽNÍCH SOUPRAV PRO PRÁCE NA TV</t>
  </si>
  <si>
    <t>viz. polohový plán</t>
  </si>
  <si>
    <t>1. Položka obsahuje:  – kolejové mechanizmy demontáže TV  – dopravu kolejových mechanismů z mateřského depa do prostoru stavby a zpět 2. Položka neobsahuje:  X 3. Způsob měření: Udává se čas v hodinách bez pohotovostních stavů vozidla.</t>
  </si>
  <si>
    <t>62</t>
  </si>
  <si>
    <t>74F426</t>
  </si>
  <si>
    <t>DEMONTÁŽ MONTÁŽNÍ LÁVKY PRO ODPOJOVAČ</t>
  </si>
  <si>
    <t>1. Položka obsahuje:  – všechny náklady na demontáž stávajícího zařízení se všemi pomocnými doplňujícími úpravami pro jeho likvidaci  – naložení a odvoz vybouraného materiálu na určené místo pro stavbu 2. Položka neobsahuje:  – poplatek za likvidaci odpadů (nacení se dle SSD 0) 3. Způsob měření: Udává se počet kusů kompletní konstrukce nebo práce.</t>
  </si>
  <si>
    <t>63</t>
  </si>
  <si>
    <t>74F427</t>
  </si>
  <si>
    <t>DEMONTÁŽ OVLÁDACÍ LÁVKY PRO ODPOJOVAČ VČETNĚ ŽEBŘÍKU</t>
  </si>
  <si>
    <t>64</t>
  </si>
  <si>
    <t>74F431</t>
  </si>
  <si>
    <t>DEMONTÁŽ LANOVÝCH PŘEVĚSŮ (VČETNĚ KOTVENÍ)</t>
  </si>
  <si>
    <t>1. Položka obsahuje:  – všechny náklady na demontáž stávajícího zařízení se všemi pomocnými doplňujícími úpravami pro jeho likvidaci  – naložení a odvoz demontovaného materiálu na určené místo pro stavbu 2. Položka neobsahuje:  – poplatek za likvidaci odpadů (nacení se dle SSD 0) 3. Způsob měření: Udává se počet kusů kompletní konstrukce nebo práce.</t>
  </si>
  <si>
    <t>65</t>
  </si>
  <si>
    <t>74F446</t>
  </si>
  <si>
    <t>DEMONTÁŽ ODPOJOVAČE NEBO ODPÍNAČE S POHONEM VČETNĚ TÁHEL A UPEVŇOVACÍCH LIŠT</t>
  </si>
  <si>
    <t>66</t>
  </si>
  <si>
    <t>74F447</t>
  </si>
  <si>
    <t>DEMONTÁŽ KOTEVNÍ LIŠTY PŘEVĚSU NEBO SVODU Z ODPOJOVAČE</t>
  </si>
  <si>
    <t>67</t>
  </si>
  <si>
    <t>74F448</t>
  </si>
  <si>
    <t>DEMONTÁŽ KOTVENÍ PŘEVĚSU - JEDNODUCHÉ LANO</t>
  </si>
  <si>
    <t>68</t>
  </si>
  <si>
    <t>74F451</t>
  </si>
  <si>
    <t>DEMONTÁŽ SVODU Z PŘEVĚSU NEBO Z ODPOJOVAČE - JEDNODUCHÉ LANO</t>
  </si>
  <si>
    <t>69</t>
  </si>
  <si>
    <t>74F454</t>
  </si>
  <si>
    <t>DEMONTÁŽ BLESKOJISTEK A SVODIČŮ PŘEPĚTÍ</t>
  </si>
  <si>
    <t>70</t>
  </si>
  <si>
    <t>74F455</t>
  </si>
  <si>
    <t>DEMONTÁŽ VĚŠÁKŮ TROLEJE</t>
  </si>
  <si>
    <t>71</t>
  </si>
  <si>
    <t>74F457</t>
  </si>
  <si>
    <t>DEMONTÁŽ VLOŽENÝCH IZOLACÍ V PODÉLNÝCH A PŘÍČNÝCH POLÍCH</t>
  </si>
  <si>
    <t>72</t>
  </si>
  <si>
    <t>74F463</t>
  </si>
  <si>
    <t>DEMONTÁŽ NÁVĚSTÍ PRO ELEKTRICKÝ PROVOZ</t>
  </si>
  <si>
    <t>74H</t>
  </si>
  <si>
    <t>Doprava na skládku, veškeré manipulace a poplatek za uložení na skládku</t>
  </si>
  <si>
    <t>73</t>
  </si>
  <si>
    <t>R015111</t>
  </si>
  <si>
    <t>901</t>
  </si>
  <si>
    <t>POPLATKY ZA LIKVIDACI ODPADŮ NEKONTAMINOVANÝCH VČ. DOPRAVY NA SKLÁDKU A VEŠKERÉ MANIPULACE - 17 05 04 VYTĚŽENÉ ZEMINY A HORNINY - I. TŘÍDA TĚŽITELNOSTI (ZEMINA)</t>
  </si>
  <si>
    <t>přepočet kubatury na tuny -t=1,8*m3</t>
  </si>
  <si>
    <t>1. Položka obsahuje: – veškeré poplatky provozovateli skládky, recyklační linky nebo jiného zařízení na zpracování nebo likvidaci odpadů související s převzetím, uložením, zpracováním nebo likvidací odpadu vč. dopravy na skládku a veškeré manipulace 3. Způsob měření:Tunou se rozumí hmotnost odpadu vytříděného v souladu se zákonem č. 541/2020 Sb., o nakládání s odpady, v platném znění.</t>
  </si>
  <si>
    <t>R015270</t>
  </si>
  <si>
    <t>902</t>
  </si>
  <si>
    <t>POPLATKY ZA LIKVIDACI ODPADŮ NEKONTAMINOVANÝCH VČ. DOPRAVY NA SKLÁDKU A VEŠKERÉ MANIPULACE - 17 01 03 IZOLÁTORY PORCELÁNOVÉ</t>
  </si>
  <si>
    <t>přepočet kubatury na tuny - izolátor 11kg</t>
  </si>
  <si>
    <t>R015280</t>
  </si>
  <si>
    <t>903</t>
  </si>
  <si>
    <t>POPLATKY ZA LIKVIDACI ODPADŮ NEKONTAMINOVANÝCH VČ. DOPRAVY NA SKLÁDKU A VEŠKERÉ MANIPULACE - 17 01 03 ODPOJOVAČE-OCEL, PORCELÁN 100KG</t>
  </si>
  <si>
    <t>přepočet kubatury na tuny - odpojovač 100kg</t>
  </si>
  <si>
    <t>74I</t>
  </si>
  <si>
    <t>Zkoušky a revize</t>
  </si>
  <si>
    <t>76</t>
  </si>
  <si>
    <t>747611</t>
  </si>
  <si>
    <t>MĚŘENÍ EMC A EMI DLE ČSN EN 50 121 V ROZSAHU PS/SO</t>
  </si>
  <si>
    <t>viz. technická zpráva</t>
  </si>
  <si>
    <t>1. Položka obsahuje: – cenu za měření dle příslušných norem a předpisů, včetně vystavení protokolu2. Položka neobsahuje: X3. Způsob měření:Udává se počet kusů kompletní konstrukce nebo práce.</t>
  </si>
  <si>
    <t>77</t>
  </si>
  <si>
    <t>74F312</t>
  </si>
  <si>
    <t>MĚŘENÍ PARAMETRŮ TV STATICKÉ</t>
  </si>
  <si>
    <t>KM</t>
  </si>
  <si>
    <t>1. Položka obsahuje:  – měření parametrů TV pro revizi a dokumentaci skutečného provedení  – dopravu kolejových mechanismů z mateřského depa do prostoru stavby a zpět 2. Položka neobsahuje:  X 3. Způsob měření: Měří se projeté kilometry při měření, tj. bez režijních jízd.</t>
  </si>
  <si>
    <t>78</t>
  </si>
  <si>
    <t>74F313</t>
  </si>
  <si>
    <t>MĚŘENÍ ELEKTRICKÝCH VLASTNOSTÍ TV</t>
  </si>
  <si>
    <t>1. Položka obsahuje:  – měření elektrických parametrů TV pro zpracování revize  – dopravu kolejových mechanismů z mateřského depa do prostoru stavby a zpět 2. Položka neobsahuje:  X 3. Způsob měření: Měří se1 kus elektrizované koleje</t>
  </si>
  <si>
    <t>79</t>
  </si>
  <si>
    <t>74F314</t>
  </si>
  <si>
    <t>MĚŘENÍ DOTYKOVÉHO NAPĚTÍ U VODIVÉ KONSTRUKCE</t>
  </si>
  <si>
    <t>1. Položka obsahuje:  – měření elektrických parametrů TV pro zpracování revize  – dopravu kolejových mechanismů z mateřského depa do prostoru stavby a zpět 2. Položka neobsahuje:  X 3. Způsob měření: Měří se1 kus ukolejněné TP nebo OK</t>
  </si>
  <si>
    <t>80</t>
  </si>
  <si>
    <t>74F315</t>
  </si>
  <si>
    <t>MĚŘENÍ ELEKTRICKÉHO ODPORU ZÁKLADU</t>
  </si>
  <si>
    <t>1. Položka obsahuje:  – měření elektrických parametrů TV pro zpracování revize  – dopravu kolejových mechanismů z mateřského depa do prostoru stavby a zpět 2. Položka neobsahuje:  X 3. Způsob měření: Měří se 1 kus základu TP</t>
  </si>
  <si>
    <t>81</t>
  </si>
  <si>
    <t>74F316</t>
  </si>
  <si>
    <t>MĚŘENÍ PŘECHODOVÉHO ODPORU ZEMNIČE</t>
  </si>
  <si>
    <t>1. Položka obsahuje:  – měření elektrických parametrů TV pro zpracování revize  – dopravu kolejových mechanismů z mateřského depa do prostoru stavby a zpět 2. Položka neobsahuje:  X 3. Způsob měření: Měří se 1 kus uzemněné TP nebo OK</t>
  </si>
  <si>
    <t>82</t>
  </si>
  <si>
    <t>74F318</t>
  </si>
  <si>
    <t>MĚŘENÍ PŘEDNÍCH HRAN STOŽÁRŮ TV S UPŘESNĚNÍM MONTÁŽNÍCH PARAMETRŮ</t>
  </si>
  <si>
    <t>1. Položka obsahuje:  – měření vzdálenosti PH TP pro další zpracování projektu  – dopravu kolejových mechanismů z mateřského depa do prostoru stavby a zpět 2. Položka neobsahuje:  X 3. Způsob měření: Měří se 1 kus TP</t>
  </si>
  <si>
    <t>83</t>
  </si>
  <si>
    <t>74F319</t>
  </si>
  <si>
    <t>MĚŘENÍ VÝŠKY TK PROJEKTOVANÉ KOLEJE PRO UPŘESNĚNÍ MONTÁŽNÍCH PARAMETRŮ TV</t>
  </si>
  <si>
    <t>BOD</t>
  </si>
  <si>
    <t>1. Položka obsahuje:  – měření výšky TK pro potřebu montážních prací na TV  – dopravu kolejových mechanismů z mateřského depa do prostoru stavby a zpět 2. Položka neobsahuje:  X 3. Způsob měření: Měří se 1 kus TP</t>
  </si>
  <si>
    <t>84</t>
  </si>
  <si>
    <t>74F321</t>
  </si>
  <si>
    <t>PROTOKOL ZPŮSOBILOSTI</t>
  </si>
  <si>
    <t>1. Položka obsahuje:  – vyhotovení dokladu právnickou osobou o trolejových vedeních a trakčních zařízeních 2. Položka neobsahuje:  X 3. Způsob měření: Udává se v ks. 1ks pro 1x SO, PS.</t>
  </si>
  <si>
    <t>85</t>
  </si>
  <si>
    <t>74F322</t>
  </si>
  <si>
    <t>REVIZNÍ ZPRÁVA</t>
  </si>
  <si>
    <t>1. Položka obsahuje:  – revizi autorizovaným revizním technikem na zařízeních trakčního vedení podle požadavku ČSN, včetně hodnocení 2. Položka neobsahuje:  X 3. Způsob měření: Udává se v  ks. Výpočet dle ks elektrifikovaných kolejí, neutrální pole 4ks, velká žst. dle počtu stavebních postupů.</t>
  </si>
  <si>
    <t>86</t>
  </si>
  <si>
    <t>74F323</t>
  </si>
  <si>
    <t>PROTOKOL UTZ</t>
  </si>
  <si>
    <t>1. Položka obsahuje:  – protokol autorizovaným revizním technikem na zařízeních trakčního vedení podle požadavku ČSN, včetně hodnocení 2. Položka neobsahuje:  X 3. Způsob měření: Udává se v ks. 1ks pro 1xSO, 1xPS.</t>
  </si>
  <si>
    <t>87</t>
  </si>
  <si>
    <t>74F331</t>
  </si>
  <si>
    <t>TECHNICKÁ POMOC PŘI VÝSTAVBĚ TV</t>
  </si>
  <si>
    <t>1. Položka obsahuje:  – zajištění pracoviště TDI vč. nájmu pracovníků a použitých mechanismů nutných k výkonu 2. Položka neobsahuje:  X 3. Způsob měření: Udává se čas v hodinách. U velkých celků a žst. dle stavebních postupů 1ks postupu ...10 hod</t>
  </si>
  <si>
    <t>88</t>
  </si>
  <si>
    <t>1. Položka obsahuje:  – zajištění pracoviště správcem TV (zkratování TV), zajištění přejezdů správcem TV vč. nájmu pracovníků a použitých mechanismů nutných k výkonu 2. Položka neobsahuje:  X 3. Způsob měření: Udává se čas v hodinách. Výpočet dle počtu hod výluk.</t>
  </si>
  <si>
    <t>89</t>
  </si>
  <si>
    <t>74F334</t>
  </si>
  <si>
    <t>ZAMĚŘENÍ SKUTEČNÉHO PROVEDENÍ TV 2KOLEJ. TRAŤ, MALÉ ŽST. ZA 100M</t>
  </si>
  <si>
    <t>1. Položka obsahuje:  – geodetickou činnost po výstavbě  TV 2. Položka neobsahuje:  X 3. Způsob měření: Měří se 1 kus za každých 100m TV</t>
  </si>
  <si>
    <t>90</t>
  </si>
  <si>
    <t>R74F332</t>
  </si>
  <si>
    <t>VÝKON ORGANIZAČNÍCH JEDNOTEK VLEČKA MATTONI</t>
  </si>
  <si>
    <t>kompl</t>
  </si>
  <si>
    <t>dle jednání s firmou Mattoni v rámci zpracování projektu byla za dohled při stavebních pracích dohodnuta částka 20 000,- Kč</t>
  </si>
  <si>
    <t>1. Položka obsahuje:   
 – dohled vlastníka vlečky fy. Mattoni při stavebních pracích v rámci stavby zasahující nebo omezující jejich vlečku, vč. použitých mechanismů nutných k výkonu. Před zahájením výluk/stavebních prací je nutné s firmou Mattoni dohodnout přesný čas výluky a organizaci práce.   
2. Položka neobsahuje:   
Platbu za zábor/věcné břemeno pro umístění stožáru 59A, to je dohodnuté samostatně   
3. Způsob měření:   
Komplet</t>
  </si>
  <si>
    <t>D.2.3.6</t>
  </si>
  <si>
    <t>Rozvody vn, nn, osvětlení a dálkové ovládaní odpojovačů</t>
  </si>
  <si>
    <t xml:space="preserve">  SO 10-06-01</t>
  </si>
  <si>
    <t>SpS Vojkovice nad Ohří, úprava DOÚO</t>
  </si>
  <si>
    <t>SO 10-06-01</t>
  </si>
  <si>
    <t>POPLATKY ZA LIKVIDACI ODPADŮ NEKONTAMINOVANÝCH VČETNĚ DOPRAVY NA SKLÁDKU A VEŠKERÉ MANIPULACE - 17 05 04 VYTĚŽENÉ ZEMINY A HORNINY - I. TŘÍDA TĚŽITELNOSTI</t>
  </si>
  <si>
    <t>R015420</t>
  </si>
  <si>
    <t>904</t>
  </si>
  <si>
    <t>POPLATKY ZA LIKVIDACI ODPADŮ NEKONTAMINOVANÝCH VČETNĚ DOPRAVY NA SKLÁDKU A VEŠKERÉ MANIPULACE - 17 06 04 ZBYTKY IZOLAČNÍCH MATERIÁLŮ</t>
  </si>
  <si>
    <t>Silnoproudé rozvody</t>
  </si>
  <si>
    <t>CYKY-J 3x2,5</t>
  </si>
  <si>
    <t>742H12</t>
  </si>
  <si>
    <t>KABEL NN ČTYŘ- A PĚTIŽÍLOVÝ CU S PLASTOVOU IZOLACÍ OD 4 DO 16 MM2</t>
  </si>
  <si>
    <t>CYKY-O 4x6=4m; viz příloha dokumentace seznam kabelů.</t>
  </si>
  <si>
    <t>742I12</t>
  </si>
  <si>
    <t>KABEL NN CU OVLÁDACÍ 7-12ŽÍLOVÝ OD 4 DO 6 MM2</t>
  </si>
  <si>
    <t>CYKY-O 12x4=60m</t>
  </si>
  <si>
    <t>742M12</t>
  </si>
  <si>
    <t>UKONČENÍ 7-12ŽÍLOVÉHO KABELU V ROZVADĚČI NEBO NA PŘÍSTROJI OD 4 DO 6 MM2</t>
  </si>
  <si>
    <t>742M21</t>
  </si>
  <si>
    <t>UKONČENÍ 7-12ŽÍLOVÉHO KABELU KABELOVOU SPOJKOU DO 2,5 MM2</t>
  </si>
  <si>
    <t>742P11</t>
  </si>
  <si>
    <t>ODJUTOVÁNÍ A OČIŠTĚNÍ KABELU PRŮŘEZU DO 300 MM2</t>
  </si>
  <si>
    <t>2% z celkové délky kabelového vedení</t>
  </si>
  <si>
    <t>odjutování kabelu, pomocné práce při protahování v kabelovodu (ochrana kabelu)</t>
  </si>
  <si>
    <t>1. Položka obsahuje:  
– všechny práce spojené s úpravou kabelů pro montáž včetně veškerého příslušentsví  
2. Položka neobsahuje:  
X  
3. Způsob měření:  
Měří se metr délkový.</t>
  </si>
  <si>
    <t>742P13</t>
  </si>
  <si>
    <t>ZATAŽENÍ KABELU DO CHRÁNIČKY - KABEL DO 4 KG/M</t>
  </si>
  <si>
    <t>1. Položka obsahuje:  
– montáž kabelu o váze do 4 kg/m do chráničky/ kolektoru  
2. Položka neobsahuje:  
X  
3. Způsob měření:  
Měří se metr délkový.</t>
  </si>
  <si>
    <t>743B13</t>
  </si>
  <si>
    <t>OVLADAČ PRO DÁLKOVÉ OVLÁDÁNÍ MOTOROVÝCH POHONŮ TRAKČNÍCH ODPOJOVAČŮ (DOÚO) OD 9 DO 12 KS</t>
  </si>
  <si>
    <t>R-DOUO1, R-DOUO2</t>
  </si>
  <si>
    <t>1. Položka obsahuje:  
– instalaci rozvaděče vč. zapojení, zhotovení výrobní dokumentace  
– technický popis viz. projektová dokumentace  
2. Položka neobsahuje:  
X  
3. Způsob měření:  
Udává se počet kusů kompletní konstrukce nebo práce.</t>
  </si>
  <si>
    <t>743B18</t>
  </si>
  <si>
    <t>OVLADAČ PRO DÁLKOVÉ OVLÁDÁNÍ MOTOR.POHONŮ TRAKČNÍCH ODPOJOVAČŮ (DOÚO)-NASTAVENÍ A SEŘÍZENÍ SYSTÉMU DOÚO V NÁVAZNOSTI NA DÁLKOVÉ ŘÍZENÍ A OVLÁDÁNÍ</t>
  </si>
  <si>
    <t>1. Položka obsahuje:  
– nastavení a seřízení systému, vybavení příslušným softwarem, včetně měření vstupních a výstupních údajů  
2. Položka neobsahuje:  
X  
3. Způsob měření:  
Udává se počet kusů kompletní konstrukce nebo práce.</t>
  </si>
  <si>
    <t>743B22</t>
  </si>
  <si>
    <t>SVORKOVNICOVÁ SKŘÍŇ PLASTOVÁ PRO DOÚO VNITŘNÍ OD 41 DO 80 SVOREK</t>
  </si>
  <si>
    <t>MS1, MS2</t>
  </si>
  <si>
    <t>1. Položka obsahuje:  
– instalaci skříně vč. veškerého příslušenství  
– technický popis viz. projektová dokumentace  
2. Položka neobsahuje:  
X  
3. Způsob měření:  
Udává se počet kusů kompletní konstrukce nebo práce.</t>
  </si>
  <si>
    <t>743Z61</t>
  </si>
  <si>
    <t>DEMONTÁŽ OVLADAČE PRO DOÚO VČETNĚ PODRUŽNÉHO MATERIÁLU</t>
  </si>
  <si>
    <t>1. Položka obsahuje:  
– všechny náklady na demontáž stávajícího zařízení se všemi pomocnými doplňujícími  
úpravami pro jeho likvidaci  
– naložení vybouraného materiálu na dopravní prostředek  
2. Položka neobsahuje:  
– odvoz vybouraného materiálu  
– poplatek za likvidaci odpadů (nacení se dle SSD 0)  
3. Způsob měření:  
Udává se počet kusů kompletní konstrukce nebo práce.</t>
  </si>
  <si>
    <t>743Z92</t>
  </si>
  <si>
    <t>DEMONTÁŽ - ODVOZ (NA LIKVIDACI ODPADŮ NEBO JINÉ URČENÉ MÍSTO)</t>
  </si>
  <si>
    <t>tkm</t>
  </si>
  <si>
    <t>1. Položka obsahuje:  
– odvoz jakýmkoliv dopravním prostředkem a složení  
– případné překládky na trase  
2. Položka neobsahuje:  
– naložení vybouraného materiálu na dopravní prostředek (je zahrnuto ve zdrojové položce)  
– poplatky za likvidaci odpadů, nacení se položkami ze ssd 0  
3. Způsob měření:  
Výměra je součtem součinů metrů krychlových tun vybouraného materiálu v původním stavu  
a jednotlivých vzdáleností v kilometrech.</t>
  </si>
  <si>
    <t>1. Položka obsahuje:  
– cenu za vyhotovení dokladu právnickou osobou o silnoproudých zařízeních a vydání průkazu způsobilosti  
2. Položka neobsahuje:  
X  
3. Způsob měření:  
Udává se počet kusů kompletní konstrukce nebo práce.</t>
  </si>
  <si>
    <t>1. Položka obsahuje:  
– cenu za práce spojené s uváděním zařízení do provozu, drobné montážní práce v rozvaděčích, koordinaci se zhotoviteli souvisejících zařízení apod.  
2. Položka neobsahuje:  
X  
3. Způsob měření:  
Udává se čas v hodinách.</t>
  </si>
  <si>
    <t>1. Položka obsahuje:  
– cenu za dobu kdy je zařízení po individálních zkouškách dáno do provozu s prokázáním technických a kvalitativních parametrů zařízení  
2. Položka neobsahuje:  
X  
3. Způsob měření:  
Udává se čas v hodinách.</t>
  </si>
  <si>
    <t>1. Položka obsahuje:  
– cenu za dobu kdy je s funkcí seznamována obsluha zařízení, včetně odevzdání dokumentace skutečného provedení  
2. Položka neobsahuje:  
X  
3. Způsob měření:  
Udává se čas v hodinách.</t>
  </si>
  <si>
    <t>747705</t>
  </si>
  <si>
    <t>MANIPULACE NA ZAŘÍZENÍCH PROVÁDĚNÉ PROVOZOVATELEM</t>
  </si>
  <si>
    <t>1. Položka obsahuje:  
– cenu za manipulace na zařízeních prováděné provozovatelem nutných pro další práce  
zhotovitele na technologickém souboru  
2. Položka neobsahuje:  
X  
3. Způsob měření:  
Udává se čas v hodinách.</t>
  </si>
  <si>
    <t>Hloubené vykopávky</t>
  </si>
  <si>
    <t>13173</t>
  </si>
  <si>
    <t>HLOUBENÍ JAM ZAPAŽ I NEPAŽ TŘ. I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</si>
  <si>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 
pol. 1151,2)  
- potřebné snížení hladiny podzemní vody  
- těžení a rozpojování jednotlivých balvanů  
- vytahování a nošení výkopku  
- svahování a přesvah. svahů do konečného tvaru, výměna hornin v podloží a v pláni  
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 
položce č.0141**</t>
  </si>
  <si>
    <t>131839</t>
  </si>
  <si>
    <t>PŘÍPLATEK ZA DALŠÍ 1KM DOPRAVY ZEMINY</t>
  </si>
  <si>
    <t>položka zahrnuje příplatek k vodorovnému přemístění zeminy za každý další 1km nad 20km</t>
  </si>
  <si>
    <t>13273</t>
  </si>
  <si>
    <t>HLOUBENÍ RÝH ŠÍŘ DO 2M PAŽ I NEPAŽ TŘ. I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</si>
  <si>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 
pol. 1151,2)  
- potřebné snížení hladiny podzemní vody  
- těžení a rozpojování jednotlivých balvanů  
- vytahování a nošení výkopku  
- svahování a přesvah. svahů do konečného tvaru, výměna hornin v podloží a v pláni  
znehodnocené klimatickými vlivy  
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 
položce č.0141**</t>
  </si>
  <si>
    <t>132738</t>
  </si>
  <si>
    <t>HLOUBENÍ RÝH ŠÍŘ DO 2M PAŽ I NEPAŽ TŘ. I, ODVOZ DO 20KM</t>
  </si>
  <si>
    <t>Ražby</t>
  </si>
  <si>
    <t>14113</t>
  </si>
  <si>
    <t>PROTLAČOVÁNÍ OCELOVÉHO POTRUBÍ DN DO 200MM</t>
  </si>
  <si>
    <t>PROTLAČOVÁNÍ POTRUBÍ METODOU ŘÍZENOU, POTRUBÍ DN DO 200 MM, STARTOVACÍ A CÍLOVÁ JÁMA</t>
  </si>
  <si>
    <t>položka zahrnuje dodávku protlačovaného potrubí a veškeré pomocné práce (startovací zařízení, startovací a cílová jáma, opěrné a vodící bloky a pod.)</t>
  </si>
  <si>
    <t>Konstrukce ze zemin</t>
  </si>
  <si>
    <t>17411</t>
  </si>
  <si>
    <t>ZÁSYP JAM A RÝH ZEMINOU SE ZHUTNĚNÍM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</si>
  <si>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 
- udržování úložiště a jeho ochrana proti vodě  
- odvedení nebo obvedení vody v okolí úložiště a v úložišti  
- veškeré  pomocné konstrukce umožňující provedení  zemní konstrukce  (příjezdy,  sjezdy, nájezdy, lešení, podpěrné konstrukce, přemostění, zpevněné plochy, zakrytí a pod.)</t>
  </si>
  <si>
    <t>Povrchové úpravy terénu (i vegetační)</t>
  </si>
  <si>
    <t>18110</t>
  </si>
  <si>
    <t>ÚPRAVA PLÁNĚ SE ZHUTNĚNÍM V HORNINĚ TŘ. I</t>
  </si>
  <si>
    <t>položka zahrnuje úpravu pláně včetně vyrovnání výškových rozdílů. Míru zhutnění určuje  
projekt.</t>
  </si>
  <si>
    <t>R701FFC-11</t>
  </si>
  <si>
    <t>OCHRANA ŠTĚRKOVÉHO LOŽE GEOTEXTILIÍ PROTI ZNEČIŠTĚNÍ</t>
  </si>
  <si>
    <t>Položka obsahuje: Ochrana štěrkového lože geotextilií proti znečištění. Dále obsahuje cenu za pom. mechanismy včetně všech ostatních vedlejších nákladů.</t>
  </si>
  <si>
    <t>R701FFD-12</t>
  </si>
  <si>
    <t>VYČIŠTĚNÍ A ÚPRAVA ŠTĚRKOVÉHO LOŽE</t>
  </si>
  <si>
    <t>Položka obsahuje: Vyčištění štěrkového lože a úprava terénu. Dále obsahuje cenu za pom. mechanismy včetně všech ostatních vedlejších nákladů.</t>
  </si>
  <si>
    <t>Úpravy drážního svršku</t>
  </si>
  <si>
    <t>542121</t>
  </si>
  <si>
    <t>SMĚROVÉ A VÝŠKOVÉ VYROVNÁNÍ KOLEJE NA PRAŽCÍCH BETONOVÝCH DO 0,05 M</t>
  </si>
  <si>
    <t>1. Položka obsahuje:  
– podbíjení pražců, vyrovnání nivelety stávající koleje nebo výhybkové konstrukce do 50 mm při zapojování na novostavbu (přechodový úsek)  
– příplatky za ztížené podmínky při práci v koleji, např. překážky po stranách koleje, práci v  
tunelu apod.  
2. Položka neobsahuje:  
– případné doplnění štěrkového lože  
3. Způsob měření:  
Měří se délka koleje ve smyslu ČSN 73 6360, tj. v ose koleje.</t>
  </si>
  <si>
    <t>701001</t>
  </si>
  <si>
    <t>OZNAČOVACÍ ŠTÍTEK KABELOVÉHO VEDENÍ, SPOJKY NEBO KABELOVÉ SKŘÍNĚ (VČETNĚ OBJÍMKY)</t>
  </si>
  <si>
    <t>1. Položka obsahuje:  
– pomocné mechanismy  
2. Položka neobsahuje:  
X  
3. Způsob měření:  
Měří se plocha v metrech čtverečných.</t>
  </si>
  <si>
    <t>701004</t>
  </si>
  <si>
    <t>VYHLEDÁVACÍ MARKER ZEMNÍ</t>
  </si>
  <si>
    <t>červený s kmitočtem 169,8kHz</t>
  </si>
  <si>
    <t>1. Položka obsahuje:  
– obsahuje i demontáž po skončení provizorního stavu  
– dopravu do skladu nebo na likvidaci  
– obrátkovost, opotřebení zapůjčeného materiálu  
– poplatek za likvidaci odpadů, pokud je materiál likvidován  
2. Položka neobsahuje:  
X  
3. Způsob měření:  
Udává se počet kusů kompletní konstrukce nebo práce.</t>
  </si>
  <si>
    <t>702111</t>
  </si>
  <si>
    <t>KABELOVÝ ŽLAB ZEMNÍ VČETNĚ KRYTU SVĚTLÉ ŠÍŘKY DO 120 MM</t>
  </si>
  <si>
    <t>plastový žlab 10x10</t>
  </si>
  <si>
    <t>1. Položka obsahuje:  
– kompletní montáž, rozměření, upevnění, řezání, spojování a pod.  
– veškerý spojovací a montážní materiál vč. upevňovacího materiálu ( držáky apod.)  
– pomocné mechanismy  
2. Položka neobsahuje:  
X  
3. Způsob měření:  
Měří se metr délkový.</t>
  </si>
  <si>
    <t>702221</t>
  </si>
  <si>
    <t>KABELOVÁ CHRÁNIČKA ZEMNÍ UV STABILNÍ DN DO 100 MM</t>
  </si>
  <si>
    <t>DN90</t>
  </si>
  <si>
    <t>1. Položka obsahuje:  
– obnovu a výměnu poškozených krytů  
– pomocné mechanismy  
2. Položka neobsahuje:  
X  
3. Způsob měření:  
Měří se metr délkový.</t>
  </si>
  <si>
    <t>702311</t>
  </si>
  <si>
    <t>ZAKRYTÍ KABELŮ VÝSTRAŽNOU FÓLIÍ ŠÍŘKY DO 20 CM</t>
  </si>
  <si>
    <t>1. Položka obsahuje:  
– kompletní montáž, návrh, rozměření, upevnění, začištění, sváření, vrtání, řezání, spojování a  
pod.  
– veškerý spojovací a montážní materiál vč. upevňovacího materiálu  
– sestavení a upevnění konstrukce na stanovišti  
– pomocné mechanismy a povrchovou úpravu  
2. Položka neobsahuje:  
X  
3. Způsob měření:  
Udává se počet sad, které se skládají z předepsaných dílů, jež tvoří požadovaný celek, za každý započatý měsíc pronájmu.</t>
  </si>
  <si>
    <t>703443</t>
  </si>
  <si>
    <t>ELEKTROINSTALAČNÍ TRUBKA OCELOVÁ VČETNĚ UPEVNĚNÍ A PŘÍSLUŠENSTVÍ DN PRŮMĚRU PŘES 40 MM</t>
  </si>
  <si>
    <t>DN40</t>
  </si>
  <si>
    <t>1. Položka obsahuje:  
– přípravu podkladu pro osazení  
2. Položka neobsahuje:  
X  
3. Způsob měření:  
Měří se metr délkový.</t>
  </si>
  <si>
    <t>709210</t>
  </si>
  <si>
    <t>KŘIŽOVATKA KABELOVÝCH VEDENÍ SE STÁVAJÍCÍ INŽENÝRSKOU SÍTÍ (KABELEM, POTRUBÍM APOD.)</t>
  </si>
  <si>
    <t>709320</t>
  </si>
  <si>
    <t>VYPODLOŽENÍ, ODDĚLENÍ A KRYTÍ SPOJKY NEBO ODBOČNICE PRO KABEL PŘES 10 KV</t>
  </si>
  <si>
    <t>1. Položka obsahuje:  
– úprava dna výkopu, provedení podkladové a zásypové vrstvy písku  
– dodání a přemísťování cihel, uložení do rýhy  
– pomocné mechanismy  
2. Položka neobsahuje:  
X  
3. Způsob měření:  
Udává se počet kusů kompletní konstrukce nebo práce.</t>
  </si>
  <si>
    <t>709400</t>
  </si>
  <si>
    <t>ZATAŽENÍ LANKA DO CHRÁNIČKY NEBO ŽLABU</t>
  </si>
  <si>
    <t>1. Položka obsahuje:  
– všechny náklady na demontáž stávajícího zařízení včetně pomocných doplňujících úprav  
pro jeho likvidaci  
– naložení vybouraného materiálu na dopravní prostředek  
2. Položka neobsahuje:  
– odvoz vybouraného materiálu  
– poplatek za likvidaci odpadů (nacení se dle SSD 0)  
3. Způsob měření:  
Měří se metr délkový.</t>
  </si>
  <si>
    <t>R02911-10</t>
  </si>
  <si>
    <t>GEODETICKÉ ZAMĚŘENÍ</t>
  </si>
  <si>
    <t>1. Položka obsahuje:  
 – Pochůzka projektovanou trasou kabelového vedení, vyznačení trasy kabelu číslovanými kolíky nebo psanými značkami včetně zhotovení a číslování kolíků. Stanovení a označení míst pro kabelové prostupy a podchodové štoly a vyznačení překážek. Dále obsahuje cenu za pom. mechanismy včetně všech ostatních vedlejších nákladů  
– doprava do 100+100 km  
 – technický popis viz. projektová dokumentace  
2. Položka neobsahuje:  
 - x  
3. Způsob měření:  
- x</t>
  </si>
  <si>
    <t>R701CFD-09</t>
  </si>
  <si>
    <t>OBETONOVÁNÍ CHRÁNIČEK DO FÍ 200mm V RÝZE DO Š.100cm, TL.VRSTVY 12CM</t>
  </si>
  <si>
    <t>1. Položka obsahuje:  
Položka obsahuje: Dodání betonu do rýhy, pokrytí chrániček souvislou vrstvou urovnaného betonu do tloušťky 12cm nad horní okraj chráničky.Dále obsahuje cenu za pom. mechanismy včetně všech ostatních vedlejších nákladů.</t>
  </si>
  <si>
    <t>R702112-25</t>
  </si>
  <si>
    <t>KABELOVÝ ŽLAB VČETNĚ KRYTU PRO SVISLÉ VEDENÍ NA TRAKČNÍM STOŽÁRU</t>
  </si>
  <si>
    <t>nerezový žlab pro svislou montáž</t>
  </si>
  <si>
    <t>D.9898</t>
  </si>
  <si>
    <t>Všeobecný objekt</t>
  </si>
  <si>
    <t xml:space="preserve">  SO 98-98</t>
  </si>
  <si>
    <t>SO 98-98</t>
  </si>
  <si>
    <t>Dokumentace stavby</t>
  </si>
  <si>
    <t>VSEOB001</t>
  </si>
  <si>
    <t>Geodetická dokumentace skutečného provedení stavby</t>
  </si>
  <si>
    <t>Vypracování geodetické části dokumentace skutečného provedení</t>
  </si>
  <si>
    <t>v předepsaném rozsahu a počtu dle VTP a ZTP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</si>
  <si>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</t>
  </si>
  <si>
    <t>VSEOB002</t>
  </si>
  <si>
    <t>Dokumentace skutečného provedení v elektronické formě</t>
  </si>
  <si>
    <t>Vypracování kompletní dokumentace skutečného provedení v elektronické formě.</t>
  </si>
  <si>
    <t>Položka zahrnuje veškeré činnosti nezbytné k vypracování kompletní elketroniké dokumentace skutečného provedení dle SOD na zhotovení stavby a v rozsahu vyhlášky č. 499/2006 Sb. v platném znění a dle požadavků VTP a ZTP.</t>
  </si>
  <si>
    <t>VSEOB003</t>
  </si>
  <si>
    <t>Dokumentace skutečného provedení v listinné formě</t>
  </si>
  <si>
    <t>Vypracování technické části dokumentace skutečného provedení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</si>
  <si>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počtu, která mimo jiné zahrnuje , zapracování všech změn během výstavby, výsledné měřící protokoly, aktuální údaje a dokumenty k zařízení (vlastní SW, knihy kabelových plánů s měřícími protokoly a protokoly o jejich uložení, předpisy pro obsluhu, doklady ověřovacího provozu apod.), závěrečnou zprávu o nakládání s odpady apod</t>
  </si>
  <si>
    <t>VSEOB004</t>
  </si>
  <si>
    <t>Exkurze</t>
  </si>
  <si>
    <t>Exkurze dle zákona o zadávání veřejných zakázek</t>
  </si>
  <si>
    <t>Předpoklad 1 exkurze v době realizace stavby</t>
  </si>
  <si>
    <t>Položka zahrnuje veškeré činnosti nezbytné pro zajištění exkurze. Veškerá požadavky na rozsah exkurzí je dán smlouvou o dílo.</t>
  </si>
  <si>
    <t>VSEOB005</t>
  </si>
  <si>
    <t>Osvědčení o shodě notifikovanou osobou</t>
  </si>
  <si>
    <t>Zajištění vydání osvědčení o shodě notifikovanou osobou</t>
  </si>
  <si>
    <t>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  
Položka zahrnuje  všechny nezbytné práce, náklady a zařízení  včetně  všech doprav a pomocného materiálu nutných  pro uskutečnění dané činnosti.</t>
  </si>
  <si>
    <t>VSEOB006</t>
  </si>
  <si>
    <t>Osvědčení o bezpečnosti před uvedením do provozu</t>
  </si>
  <si>
    <t>Zajištění vydání osvědčení o bezpečnosti před uvedením do provozu.</t>
  </si>
  <si>
    <t>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  
Položka zahrnuje  všechny nezbytné práce, náklady a zařízení  včetně  všech doprav a pomocného materiálu nutných  pro uskutečnění dané činnosti.</t>
  </si>
  <si>
    <t>VSEOB007</t>
  </si>
  <si>
    <t>Nájmy hrazené zhotovitelem stavby</t>
  </si>
  <si>
    <t>Dočasné zábory do 1 roku - 323 m2</t>
  </si>
  <si>
    <t>Položka zahrnuje veškeré činnosti nezbytné k zajištění daných úkonů dle PD část H Doklady, po dobu realizace stavby či po dobu nutnou k realizaci stavby.</t>
  </si>
  <si>
    <t>VSEOB008</t>
  </si>
  <si>
    <t>Dohled na stavební práce od fy. Mattoni 1873, a.s.,</t>
  </si>
  <si>
    <t>všichni uchazeči v tendru ocení položku částkou 20 000,-Kč - viz ZTP odstavec 4.1.7</t>
  </si>
  <si>
    <t>Položka zahrnuje náklady na dohled na stavební práce firmou Mattoni 1873 a.s.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</si>
</sst>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2" formatCode="_-* #,##0\ &quot;Kč&quot;_-;\-* #,##0\ &quot;Kč&quot;_-;_-* &quot;-&quot;\ &quot;Kč&quot;_-;_-@_-"/>
    <numFmt numFmtId="41" formatCode="_-* #,##0_-;\-* #,##0_-;_-* &quot;-&quot;_-;_-@_-"/>
    <numFmt numFmtId="44" formatCode="_-* #,##0.00\ &quot;Kč&quot;_-;\-* #,##0.00\ &quot;Kč&quot;_-;_-* &quot;-&quot;??\ &quot;Kč&quot;_-;_-@_-"/>
    <numFmt numFmtId="43" formatCode="_-* #,##0.00_-;\-* #,##0.00_-;_-* &quot;-&quot;??_-;_-@_-"/>
    <numFmt numFmtId="164" formatCode="#,##0.000"/>
  </numFmts>
  <fonts count="7" x14ac:knownFonts="1">
    <font>
      <sz val="10"/>
      <name val="Arial"/>
    </font>
    <font>
      <b/>
      <sz val="10"/>
      <name val="Arial"/>
    </font>
    <font>
      <b/>
      <sz val="16"/>
      <color rgb="FFFFFFFF"/>
      <name val="Arial"/>
    </font>
    <font>
      <b/>
      <sz val="16"/>
      <name val="Arial"/>
    </font>
    <font>
      <b/>
      <sz val="11"/>
      <name val="Arial"/>
    </font>
    <font>
      <i/>
      <sz val="10"/>
      <name val="Arial"/>
    </font>
    <font>
      <sz val="10"/>
      <name val="Arial"/>
    </font>
  </fonts>
  <fills count="6">
    <fill>
      <patternFill patternType="none"/>
    </fill>
    <fill>
      <patternFill patternType="gray125"/>
    </fill>
    <fill>
      <patternFill patternType="solid">
        <fgColor rgb="FFFF5200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ADD8E6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/>
      <diagonal/>
    </border>
  </borders>
  <cellStyleXfs count="7">
    <xf numFmtId="0" fontId="0" fillId="0" borderId="0"/>
    <xf numFmtId="9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2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0" fontId="6" fillId="0" borderId="0"/>
  </cellStyleXfs>
  <cellXfs count="44">
    <xf numFmtId="0" fontId="0" fillId="0" borderId="0" xfId="0"/>
    <xf numFmtId="0" fontId="0" fillId="3" borderId="1" xfId="6" applyFont="1" applyFill="1" applyBorder="1" applyAlignment="1">
      <alignment horizontal="center" vertical="center" wrapText="1"/>
    </xf>
    <xf numFmtId="0" fontId="4" fillId="0" borderId="0" xfId="6" applyFont="1" applyAlignment="1">
      <alignment horizontal="right" vertical="center"/>
    </xf>
    <xf numFmtId="0" fontId="4" fillId="0" borderId="2" xfId="6" applyFont="1" applyBorder="1" applyAlignment="1">
      <alignment vertical="center" wrapText="1"/>
    </xf>
    <xf numFmtId="0" fontId="4" fillId="0" borderId="0" xfId="6" applyFont="1" applyAlignment="1">
      <alignment vertical="center" wrapText="1"/>
    </xf>
    <xf numFmtId="0" fontId="0" fillId="0" borderId="0" xfId="6" applyFont="1" applyAlignment="1">
      <alignment vertical="center" wrapText="1"/>
    </xf>
    <xf numFmtId="0" fontId="3" fillId="0" borderId="0" xfId="6" applyFont="1" applyAlignment="1">
      <alignment vertical="center" wrapText="1"/>
    </xf>
    <xf numFmtId="0" fontId="0" fillId="2" borderId="0" xfId="6" applyFont="1" applyFill="1"/>
    <xf numFmtId="0" fontId="2" fillId="2" borderId="0" xfId="6" applyFont="1" applyFill="1" applyAlignment="1">
      <alignment horizontal="center" vertical="center"/>
    </xf>
    <xf numFmtId="0" fontId="0" fillId="0" borderId="0" xfId="0"/>
    <xf numFmtId="0" fontId="1" fillId="0" borderId="0" xfId="6" applyFont="1" applyAlignment="1">
      <alignment horizontal="center" vertical="center"/>
    </xf>
    <xf numFmtId="0" fontId="0" fillId="2" borderId="0" xfId="6" applyFont="1" applyFill="1"/>
    <xf numFmtId="0" fontId="3" fillId="0" borderId="0" xfId="6" applyFont="1" applyAlignment="1">
      <alignment horizontal="right" vertical="center"/>
    </xf>
    <xf numFmtId="0" fontId="0" fillId="0" borderId="0" xfId="6" applyFont="1" applyAlignment="1">
      <alignment vertical="center" wrapText="1"/>
    </xf>
    <xf numFmtId="0" fontId="0" fillId="0" borderId="0" xfId="6" applyFont="1" applyAlignment="1">
      <alignment horizontal="right" vertical="center"/>
    </xf>
    <xf numFmtId="0" fontId="1" fillId="0" borderId="0" xfId="6" applyFont="1" applyAlignment="1">
      <alignment horizontal="right"/>
    </xf>
    <xf numFmtId="0" fontId="0" fillId="3" borderId="1" xfId="6" applyFont="1" applyFill="1" applyBorder="1" applyAlignment="1">
      <alignment horizontal="center"/>
    </xf>
    <xf numFmtId="4" fontId="0" fillId="0" borderId="0" xfId="6" applyNumberFormat="1" applyFont="1"/>
    <xf numFmtId="0" fontId="0" fillId="0" borderId="1" xfId="6" applyFont="1" applyBorder="1" applyAlignment="1">
      <alignment horizontal="left" vertical="top"/>
    </xf>
    <xf numFmtId="0" fontId="0" fillId="0" borderId="1" xfId="6" applyFont="1" applyBorder="1" applyAlignment="1">
      <alignment horizontal="left" vertical="top" wrapText="1"/>
    </xf>
    <xf numFmtId="0" fontId="0" fillId="0" borderId="1" xfId="6" applyFont="1" applyBorder="1" applyAlignment="1">
      <alignment horizontal="right" vertical="top"/>
    </xf>
    <xf numFmtId="4" fontId="0" fillId="0" borderId="1" xfId="6" applyNumberFormat="1" applyFont="1" applyBorder="1" applyAlignment="1">
      <alignment horizontal="right" vertical="top"/>
    </xf>
    <xf numFmtId="0" fontId="0" fillId="4" borderId="0" xfId="6" applyFont="1" applyFill="1"/>
    <xf numFmtId="0" fontId="0" fillId="0" borderId="1" xfId="6" applyFont="1" applyBorder="1" applyAlignment="1">
      <alignment horizontal="center" vertical="center"/>
    </xf>
    <xf numFmtId="0" fontId="0" fillId="2" borderId="2" xfId="6" applyFont="1" applyFill="1" applyBorder="1"/>
    <xf numFmtId="0" fontId="1" fillId="0" borderId="3" xfId="6" applyFont="1" applyBorder="1" applyAlignment="1">
      <alignment horizontal="center" vertical="center"/>
    </xf>
    <xf numFmtId="0" fontId="4" fillId="0" borderId="0" xfId="6" applyFont="1" applyAlignment="1">
      <alignment vertical="center"/>
    </xf>
    <xf numFmtId="0" fontId="0" fillId="3" borderId="1" xfId="6" applyFont="1" applyFill="1" applyBorder="1" applyAlignment="1">
      <alignment horizontal="center" vertical="center" wrapText="1"/>
    </xf>
    <xf numFmtId="0" fontId="0" fillId="4" borderId="2" xfId="6" applyFont="1" applyFill="1" applyBorder="1"/>
    <xf numFmtId="0" fontId="4" fillId="0" borderId="2" xfId="6" applyFont="1" applyBorder="1" applyAlignment="1">
      <alignment vertical="center"/>
    </xf>
    <xf numFmtId="0" fontId="1" fillId="0" borderId="4" xfId="6" applyFont="1" applyBorder="1" applyAlignment="1">
      <alignment horizontal="right" vertical="top"/>
    </xf>
    <xf numFmtId="4" fontId="0" fillId="0" borderId="4" xfId="6" applyNumberFormat="1" applyFont="1" applyBorder="1" applyAlignment="1">
      <alignment horizontal="center" vertical="top"/>
    </xf>
    <xf numFmtId="0" fontId="1" fillId="0" borderId="4" xfId="6" applyFont="1" applyBorder="1" applyAlignment="1">
      <alignment wrapText="1"/>
    </xf>
    <xf numFmtId="0" fontId="1" fillId="0" borderId="0" xfId="6" applyFont="1" applyAlignment="1">
      <alignment horizontal="right" vertical="top"/>
    </xf>
    <xf numFmtId="4" fontId="0" fillId="0" borderId="0" xfId="6" applyNumberFormat="1" applyFont="1" applyAlignment="1">
      <alignment horizontal="center" vertical="top"/>
    </xf>
    <xf numFmtId="0" fontId="1" fillId="0" borderId="0" xfId="6" applyFont="1" applyAlignment="1">
      <alignment wrapText="1"/>
    </xf>
    <xf numFmtId="0" fontId="0" fillId="0" borderId="0" xfId="6" applyFont="1" applyAlignment="1">
      <alignment horizontal="right" vertical="top"/>
    </xf>
    <xf numFmtId="0" fontId="0" fillId="0" borderId="0" xfId="6" applyFont="1" applyAlignment="1">
      <alignment vertical="top"/>
    </xf>
    <xf numFmtId="0" fontId="0" fillId="0" borderId="0" xfId="6" applyFont="1" applyAlignment="1">
      <alignment horizontal="center" vertical="top"/>
    </xf>
    <xf numFmtId="164" fontId="0" fillId="0" borderId="0" xfId="6" applyNumberFormat="1" applyFont="1" applyAlignment="1">
      <alignment horizontal="center" vertical="top"/>
    </xf>
    <xf numFmtId="4" fontId="0" fillId="5" borderId="0" xfId="6" applyNumberFormat="1" applyFont="1" applyFill="1" applyAlignment="1" applyProtection="1">
      <alignment horizontal="center" vertical="top"/>
      <protection locked="0"/>
    </xf>
    <xf numFmtId="0" fontId="0" fillId="0" borderId="0" xfId="6" applyFont="1" applyAlignment="1">
      <alignment horizontal="left" vertical="center" wrapText="1"/>
    </xf>
    <xf numFmtId="0" fontId="5" fillId="0" borderId="0" xfId="6" applyFont="1" applyAlignment="1">
      <alignment horizontal="left" vertical="center" wrapText="1"/>
    </xf>
    <xf numFmtId="4" fontId="0" fillId="0" borderId="1" xfId="6" applyNumberFormat="1" applyFont="1" applyBorder="1" applyAlignment="1">
      <alignment horizontal="center" vertical="center"/>
    </xf>
  </cellXfs>
  <cellStyles count="7">
    <cellStyle name="Comma" xfId="4"/>
    <cellStyle name="Comma [0]" xfId="5"/>
    <cellStyle name="Currency" xfId="2"/>
    <cellStyle name="Currency [0]" xfId="3"/>
    <cellStyle name="Normal" xfId="6"/>
    <cellStyle name="Normální" xfId="0" builtinId="0"/>
    <cellStyle name="Percent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704850</xdr:colOff>
      <xdr:row>3</xdr:row>
      <xdr:rowOff>180975</xdr:rowOff>
    </xdr:from>
    <xdr:to>
      <xdr:col>5</xdr:col>
      <xdr:colOff>866775</xdr:colOff>
      <xdr:row>3</xdr:row>
      <xdr:rowOff>323850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010900" y="1323975"/>
          <a:ext cx="161925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0</xdr:col>
      <xdr:colOff>1657350</xdr:colOff>
      <xdr:row>3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657350" cy="114300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9"/>
  <sheetViews>
    <sheetView workbookViewId="0">
      <selection sqref="A1:A3"/>
    </sheetView>
  </sheetViews>
  <sheetFormatPr defaultColWidth="9.109375" defaultRowHeight="12.75" customHeight="1" x14ac:dyDescent="0.25"/>
  <cols>
    <col min="1" max="1" width="25.6640625" customWidth="1"/>
    <col min="2" max="2" width="66.6640625" customWidth="1"/>
    <col min="3" max="5" width="20.6640625" customWidth="1"/>
    <col min="6" max="6" width="30.6640625" customWidth="1"/>
  </cols>
  <sheetData>
    <row r="1" spans="1:6" ht="57" customHeight="1" x14ac:dyDescent="0.25">
      <c r="A1" s="9"/>
      <c r="B1" s="8" t="s">
        <v>1</v>
      </c>
      <c r="C1" s="11"/>
      <c r="D1" s="11"/>
      <c r="E1" s="11"/>
      <c r="F1" s="11"/>
    </row>
    <row r="2" spans="1:6" ht="19.95" customHeight="1" x14ac:dyDescent="0.25">
      <c r="A2" s="9"/>
      <c r="B2" s="7"/>
      <c r="C2" s="11"/>
      <c r="D2" s="11"/>
      <c r="E2" s="11"/>
      <c r="F2" s="11"/>
    </row>
    <row r="3" spans="1:6" ht="12.75" customHeight="1" x14ac:dyDescent="0.25">
      <c r="A3" s="9"/>
      <c r="B3" s="7"/>
      <c r="C3" s="11"/>
      <c r="D3" s="11"/>
      <c r="E3" s="11"/>
      <c r="F3" s="11"/>
    </row>
    <row r="4" spans="1:6" ht="40.049999999999997" customHeight="1" x14ac:dyDescent="0.25">
      <c r="A4" s="12" t="s">
        <v>2</v>
      </c>
      <c r="B4" s="6" t="s">
        <v>3</v>
      </c>
      <c r="C4" s="9"/>
      <c r="D4" s="9"/>
      <c r="E4" s="9"/>
      <c r="F4" s="10" t="s">
        <v>0</v>
      </c>
    </row>
    <row r="5" spans="1:6" ht="30" customHeight="1" x14ac:dyDescent="0.25">
      <c r="A5" s="14" t="s">
        <v>4</v>
      </c>
      <c r="B5" s="5" t="s">
        <v>5</v>
      </c>
      <c r="C5" s="9"/>
      <c r="D5" s="9"/>
      <c r="E5" s="9"/>
    </row>
    <row r="6" spans="1:6" ht="12.75" customHeight="1" x14ac:dyDescent="0.25">
      <c r="B6" s="15" t="s">
        <v>6</v>
      </c>
      <c r="C6" s="17">
        <f>0+C10+C12+C14+C16+C18</f>
        <v>0</v>
      </c>
    </row>
    <row r="7" spans="1:6" ht="12.75" customHeight="1" x14ac:dyDescent="0.25">
      <c r="B7" s="15" t="s">
        <v>7</v>
      </c>
      <c r="C7" s="17">
        <f>0+E10+E12+E14+E16+E18</f>
        <v>0</v>
      </c>
    </row>
    <row r="9" spans="1:6" ht="12.75" customHeight="1" x14ac:dyDescent="0.25">
      <c r="A9" s="16" t="s">
        <v>8</v>
      </c>
      <c r="B9" s="16" t="s">
        <v>9</v>
      </c>
      <c r="C9" s="16" t="s">
        <v>10</v>
      </c>
      <c r="D9" s="16" t="s">
        <v>11</v>
      </c>
      <c r="E9" s="16" t="s">
        <v>12</v>
      </c>
      <c r="F9" s="16" t="s">
        <v>13</v>
      </c>
    </row>
    <row r="10" spans="1:6" ht="13.2" x14ac:dyDescent="0.25">
      <c r="A10" s="18" t="s">
        <v>14</v>
      </c>
      <c r="B10" s="19" t="s">
        <v>15</v>
      </c>
      <c r="C10" s="21">
        <f>0+C11</f>
        <v>0</v>
      </c>
      <c r="D10" s="21">
        <f t="shared" ref="D10:D19" si="0">C10*0.21</f>
        <v>0</v>
      </c>
      <c r="E10" s="21">
        <f>0+E11</f>
        <v>0</v>
      </c>
      <c r="F10" s="20">
        <f>0+F11</f>
        <v>28</v>
      </c>
    </row>
    <row r="11" spans="1:6" ht="13.2" x14ac:dyDescent="0.25">
      <c r="A11" s="18" t="s">
        <v>16</v>
      </c>
      <c r="B11" s="19" t="s">
        <v>17</v>
      </c>
      <c r="C11" s="21">
        <f>'PS 10-14-01'!K8+'PS 10-14-01'!M8</f>
        <v>0</v>
      </c>
      <c r="D11" s="21">
        <f t="shared" si="0"/>
        <v>0</v>
      </c>
      <c r="E11" s="21">
        <f>C11+D11</f>
        <v>0</v>
      </c>
      <c r="F11" s="20">
        <f>'PS 10-14-01'!T7</f>
        <v>28</v>
      </c>
    </row>
    <row r="12" spans="1:6" ht="13.2" x14ac:dyDescent="0.25">
      <c r="A12" s="18" t="s">
        <v>175</v>
      </c>
      <c r="B12" s="19" t="s">
        <v>176</v>
      </c>
      <c r="C12" s="21">
        <f>0+C13</f>
        <v>0</v>
      </c>
      <c r="D12" s="21">
        <f t="shared" si="0"/>
        <v>0</v>
      </c>
      <c r="E12" s="21">
        <f>0+E13</f>
        <v>0</v>
      </c>
      <c r="F12" s="20">
        <f>0+F13</f>
        <v>47</v>
      </c>
    </row>
    <row r="13" spans="1:6" ht="26.4" x14ac:dyDescent="0.25">
      <c r="A13" s="18" t="s">
        <v>177</v>
      </c>
      <c r="B13" s="19" t="s">
        <v>178</v>
      </c>
      <c r="C13" s="21">
        <f>'PS 10-05-01'!K8+'PS 10-05-01'!M8</f>
        <v>0</v>
      </c>
      <c r="D13" s="21">
        <f t="shared" si="0"/>
        <v>0</v>
      </c>
      <c r="E13" s="21">
        <f>C13+D13</f>
        <v>0</v>
      </c>
      <c r="F13" s="20">
        <f>'PS 10-05-01'!T7</f>
        <v>47</v>
      </c>
    </row>
    <row r="14" spans="1:6" ht="13.2" x14ac:dyDescent="0.25">
      <c r="A14" s="18" t="s">
        <v>344</v>
      </c>
      <c r="B14" s="19" t="s">
        <v>345</v>
      </c>
      <c r="C14" s="21">
        <f>0+C15</f>
        <v>0</v>
      </c>
      <c r="D14" s="21">
        <f t="shared" si="0"/>
        <v>0</v>
      </c>
      <c r="E14" s="21">
        <f>0+E15</f>
        <v>0</v>
      </c>
      <c r="F14" s="20">
        <f>0+F15</f>
        <v>90</v>
      </c>
    </row>
    <row r="15" spans="1:6" ht="13.2" x14ac:dyDescent="0.25">
      <c r="A15" s="18" t="s">
        <v>346</v>
      </c>
      <c r="B15" s="19" t="s">
        <v>347</v>
      </c>
      <c r="C15" s="21">
        <f>'SO 10-01-01'!K8+'SO 10-01-01'!M8</f>
        <v>0</v>
      </c>
      <c r="D15" s="21">
        <f t="shared" si="0"/>
        <v>0</v>
      </c>
      <c r="E15" s="21">
        <f>C15+D15</f>
        <v>0</v>
      </c>
      <c r="F15" s="20">
        <f>'SO 10-01-01'!T7</f>
        <v>90</v>
      </c>
    </row>
    <row r="16" spans="1:6" ht="13.2" x14ac:dyDescent="0.25">
      <c r="A16" s="18" t="s">
        <v>650</v>
      </c>
      <c r="B16" s="19" t="s">
        <v>651</v>
      </c>
      <c r="C16" s="21">
        <f>0+C17</f>
        <v>0</v>
      </c>
      <c r="D16" s="21">
        <f t="shared" si="0"/>
        <v>0</v>
      </c>
      <c r="E16" s="21">
        <f>0+E17</f>
        <v>0</v>
      </c>
      <c r="F16" s="20">
        <f>0+F17</f>
        <v>43</v>
      </c>
    </row>
    <row r="17" spans="1:6" ht="13.2" x14ac:dyDescent="0.25">
      <c r="A17" s="18" t="s">
        <v>652</v>
      </c>
      <c r="B17" s="19" t="s">
        <v>653</v>
      </c>
      <c r="C17" s="21">
        <f>'SO 10-06-01'!K8+'SO 10-06-01'!M8</f>
        <v>0</v>
      </c>
      <c r="D17" s="21">
        <f t="shared" si="0"/>
        <v>0</v>
      </c>
      <c r="E17" s="21">
        <f>C17+D17</f>
        <v>0</v>
      </c>
      <c r="F17" s="20">
        <f>'SO 10-06-01'!T7</f>
        <v>43</v>
      </c>
    </row>
    <row r="18" spans="1:6" ht="13.2" x14ac:dyDescent="0.25">
      <c r="A18" s="18" t="s">
        <v>778</v>
      </c>
      <c r="B18" s="19" t="s">
        <v>779</v>
      </c>
      <c r="C18" s="21">
        <f>0+C19</f>
        <v>0</v>
      </c>
      <c r="D18" s="21">
        <f t="shared" si="0"/>
        <v>0</v>
      </c>
      <c r="E18" s="21">
        <f>0+E19</f>
        <v>0</v>
      </c>
      <c r="F18" s="20">
        <f>0+F19</f>
        <v>8</v>
      </c>
    </row>
    <row r="19" spans="1:6" ht="13.2" x14ac:dyDescent="0.25">
      <c r="A19" s="18" t="s">
        <v>780</v>
      </c>
      <c r="B19" s="19" t="s">
        <v>779</v>
      </c>
      <c r="C19" s="21">
        <f>'SO 98-98'!K8+'SO 98-98'!M8</f>
        <v>0</v>
      </c>
      <c r="D19" s="21">
        <f t="shared" si="0"/>
        <v>0</v>
      </c>
      <c r="E19" s="21">
        <f>C19+D19</f>
        <v>0</v>
      </c>
      <c r="F19" s="20">
        <f>'SO 98-98'!T7</f>
        <v>8</v>
      </c>
    </row>
  </sheetData>
  <sheetProtection password="923D" sheet="1" objects="1" scenarios="1"/>
  <mergeCells count="4">
    <mergeCell ref="A1:A3"/>
    <mergeCell ref="B1:B3"/>
    <mergeCell ref="B4:E4"/>
    <mergeCell ref="B5:E5"/>
  </mergeCells>
  <pageMargins left="0.75" right="0.75" top="1" bottom="1" header="0.5" footer="0.5"/>
  <pageSetup paperSize="9" orientation="landscape" horizontalDpi="300" verticalDpi="30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27"/>
  <sheetViews>
    <sheetView workbookViewId="0">
      <pane ySplit="7" topLeftCell="A8" activePane="bottomLeft" state="frozen"/>
      <selection pane="bottomLeft" activeCell="A8" sqref="A8"/>
    </sheetView>
  </sheetViews>
  <sheetFormatPr defaultColWidth="9.109375" defaultRowHeight="12.75" customHeight="1" x14ac:dyDescent="0.25"/>
  <cols>
    <col min="1" max="1" width="9.109375" hidden="1" customWidth="1"/>
    <col min="2" max="2" width="11.6640625" customWidth="1"/>
    <col min="3" max="3" width="14.6640625" customWidth="1"/>
    <col min="4" max="4" width="9.6640625" customWidth="1"/>
    <col min="5" max="5" width="70.6640625" customWidth="1"/>
    <col min="6" max="6" width="11.6640625" customWidth="1"/>
    <col min="7" max="9" width="16.6640625" customWidth="1"/>
    <col min="10" max="11" width="9.109375" hidden="1" customWidth="1"/>
    <col min="12" max="14" width="16.6640625" customWidth="1"/>
    <col min="15" max="17" width="9.109375" hidden="1" customWidth="1"/>
    <col min="19" max="19" width="30.6640625" customWidth="1"/>
  </cols>
  <sheetData>
    <row r="1" spans="1:20" ht="34.950000000000003" customHeight="1" x14ac:dyDescent="0.25">
      <c r="A1" s="22" t="s">
        <v>18</v>
      </c>
      <c r="B1" s="11"/>
      <c r="C1" s="9"/>
      <c r="D1" s="11"/>
      <c r="E1" s="8" t="s">
        <v>21</v>
      </c>
      <c r="F1" s="11"/>
      <c r="G1" s="11"/>
      <c r="H1" s="11"/>
      <c r="I1" s="11"/>
      <c r="J1" s="11"/>
      <c r="K1" s="11"/>
      <c r="L1" s="11"/>
      <c r="M1" s="11"/>
      <c r="N1" s="11"/>
      <c r="P1" t="s">
        <v>26</v>
      </c>
    </row>
    <row r="2" spans="1:20" ht="19.95" customHeight="1" x14ac:dyDescent="0.25">
      <c r="A2" s="22"/>
      <c r="B2" s="11"/>
      <c r="C2" s="9"/>
      <c r="D2" s="11"/>
      <c r="E2" s="7"/>
      <c r="F2" s="11"/>
      <c r="G2" s="11"/>
      <c r="H2" s="11"/>
      <c r="I2" s="11"/>
      <c r="J2" s="11"/>
      <c r="K2" s="11"/>
      <c r="L2" s="24"/>
      <c r="M2" s="24"/>
      <c r="N2" s="11"/>
      <c r="P2" t="s">
        <v>26</v>
      </c>
    </row>
    <row r="3" spans="1:20" ht="31.95" customHeight="1" x14ac:dyDescent="0.25">
      <c r="A3" s="22" t="s">
        <v>19</v>
      </c>
      <c r="B3" s="26" t="s">
        <v>22</v>
      </c>
      <c r="C3" s="2" t="s">
        <v>2</v>
      </c>
      <c r="D3" s="9"/>
      <c r="E3" s="4" t="s">
        <v>3</v>
      </c>
      <c r="F3" s="9"/>
      <c r="G3" s="9"/>
      <c r="H3" s="9"/>
      <c r="L3" s="23" t="s">
        <v>14</v>
      </c>
      <c r="M3" s="43">
        <f>Rekapitulace!C10</f>
        <v>0</v>
      </c>
      <c r="N3" s="25" t="s">
        <v>0</v>
      </c>
      <c r="O3" t="s">
        <v>23</v>
      </c>
      <c r="P3" t="s">
        <v>27</v>
      </c>
    </row>
    <row r="4" spans="1:20" ht="31.95" customHeight="1" x14ac:dyDescent="0.25">
      <c r="A4" s="28" t="s">
        <v>20</v>
      </c>
      <c r="B4" s="29" t="s">
        <v>28</v>
      </c>
      <c r="C4" s="2" t="s">
        <v>14</v>
      </c>
      <c r="D4" s="9"/>
      <c r="E4" s="3" t="s">
        <v>15</v>
      </c>
      <c r="F4" s="9"/>
      <c r="G4" s="9"/>
      <c r="H4" s="9"/>
      <c r="O4" t="s">
        <v>24</v>
      </c>
      <c r="P4" t="s">
        <v>27</v>
      </c>
    </row>
    <row r="5" spans="1:20" ht="12.75" customHeight="1" x14ac:dyDescent="0.25">
      <c r="A5" s="1" t="s">
        <v>29</v>
      </c>
      <c r="B5" s="1" t="s">
        <v>30</v>
      </c>
      <c r="C5" s="1" t="s">
        <v>31</v>
      </c>
      <c r="D5" s="1" t="s">
        <v>32</v>
      </c>
      <c r="E5" s="1" t="s">
        <v>33</v>
      </c>
      <c r="F5" s="1" t="s">
        <v>34</v>
      </c>
      <c r="G5" s="1" t="s">
        <v>35</v>
      </c>
      <c r="H5" s="1" t="s">
        <v>36</v>
      </c>
      <c r="I5" s="1" t="s">
        <v>37</v>
      </c>
      <c r="J5" s="27"/>
      <c r="K5" s="27"/>
      <c r="L5" s="1" t="s">
        <v>38</v>
      </c>
      <c r="M5" s="1"/>
      <c r="N5" s="1" t="s">
        <v>42</v>
      </c>
      <c r="O5" t="s">
        <v>25</v>
      </c>
      <c r="P5" t="s">
        <v>27</v>
      </c>
    </row>
    <row r="6" spans="1:20" ht="12.75" customHeight="1" x14ac:dyDescent="0.25">
      <c r="A6" s="1"/>
      <c r="B6" s="1"/>
      <c r="C6" s="1"/>
      <c r="D6" s="1"/>
      <c r="E6" s="1"/>
      <c r="F6" s="1"/>
      <c r="G6" s="1"/>
      <c r="H6" s="1"/>
      <c r="I6" s="1"/>
      <c r="J6" s="1" t="s">
        <v>39</v>
      </c>
      <c r="K6" s="1"/>
      <c r="L6" s="1"/>
      <c r="M6" s="1"/>
      <c r="N6" s="1"/>
    </row>
    <row r="7" spans="1:20" ht="12.75" customHeight="1" x14ac:dyDescent="0.25">
      <c r="A7" s="1"/>
      <c r="B7" s="1"/>
      <c r="C7" s="1"/>
      <c r="D7" s="1"/>
      <c r="E7" s="1"/>
      <c r="F7" s="1"/>
      <c r="G7" s="1"/>
      <c r="H7" s="1"/>
      <c r="I7" s="1"/>
      <c r="J7" s="27" t="s">
        <v>40</v>
      </c>
      <c r="K7" s="27" t="s">
        <v>41</v>
      </c>
      <c r="L7" s="27" t="s">
        <v>40</v>
      </c>
      <c r="M7" s="27" t="s">
        <v>41</v>
      </c>
      <c r="N7" s="1"/>
      <c r="S7" t="s">
        <v>43</v>
      </c>
      <c r="T7">
        <f>COUNTIFS(L8:L124,"=0",A8:A124,"P")+COUNTIFS(L8:L124,"",A8:A124,"P")+SUM(Q8:Q124)</f>
        <v>28</v>
      </c>
    </row>
    <row r="8" spans="1:20" ht="13.2" x14ac:dyDescent="0.25">
      <c r="A8" t="s">
        <v>44</v>
      </c>
      <c r="C8" s="30" t="s">
        <v>45</v>
      </c>
      <c r="E8" s="32" t="s">
        <v>17</v>
      </c>
      <c r="J8" s="31">
        <f>0+J9+J14+J19+J28+J33+J62+J99</f>
        <v>0</v>
      </c>
      <c r="K8" s="31">
        <f>0+K9+K14+K19+K28+K33+K62+K99</f>
        <v>0</v>
      </c>
      <c r="L8" s="31">
        <f>0+L9+L14+L19+L28+L33+L62+L99</f>
        <v>0</v>
      </c>
      <c r="M8" s="31">
        <f>0+M9+M14+M19+M28+M33+M62+M99</f>
        <v>0</v>
      </c>
    </row>
    <row r="9" spans="1:20" ht="13.2" x14ac:dyDescent="0.25">
      <c r="A9" t="s">
        <v>46</v>
      </c>
      <c r="C9" s="33" t="s">
        <v>47</v>
      </c>
      <c r="E9" s="35" t="s">
        <v>48</v>
      </c>
      <c r="J9" s="34">
        <f>0</f>
        <v>0</v>
      </c>
      <c r="K9" s="34">
        <f>0</f>
        <v>0</v>
      </c>
      <c r="L9" s="34">
        <f>0+L10</f>
        <v>0</v>
      </c>
      <c r="M9" s="34">
        <f>0+M10</f>
        <v>0</v>
      </c>
    </row>
    <row r="10" spans="1:20" ht="13.2" x14ac:dyDescent="0.25">
      <c r="A10" t="s">
        <v>49</v>
      </c>
      <c r="B10" s="36" t="s">
        <v>50</v>
      </c>
      <c r="C10" s="36" t="s">
        <v>51</v>
      </c>
      <c r="D10" s="37" t="s">
        <v>52</v>
      </c>
      <c r="E10" s="13" t="s">
        <v>53</v>
      </c>
      <c r="F10" s="38" t="s">
        <v>54</v>
      </c>
      <c r="G10" s="39">
        <v>1</v>
      </c>
      <c r="H10" s="38">
        <v>0</v>
      </c>
      <c r="I10" s="38">
        <f>ROUND(G10*H10,6)</f>
        <v>0</v>
      </c>
      <c r="L10" s="40">
        <v>0</v>
      </c>
      <c r="M10" s="34">
        <f>ROUND(ROUND(L10,2)*ROUND(G10,3),2)</f>
        <v>0</v>
      </c>
      <c r="N10" s="38" t="s">
        <v>55</v>
      </c>
      <c r="O10">
        <f>(M10*0)/100</f>
        <v>0</v>
      </c>
      <c r="P10" t="s">
        <v>47</v>
      </c>
    </row>
    <row r="11" spans="1:20" ht="13.2" x14ac:dyDescent="0.25">
      <c r="A11" s="37" t="s">
        <v>56</v>
      </c>
      <c r="E11" s="41" t="s">
        <v>57</v>
      </c>
    </row>
    <row r="12" spans="1:20" ht="13.2" x14ac:dyDescent="0.25">
      <c r="A12" s="37" t="s">
        <v>58</v>
      </c>
      <c r="E12" s="42" t="s">
        <v>59</v>
      </c>
    </row>
    <row r="13" spans="1:20" ht="13.2" x14ac:dyDescent="0.25">
      <c r="A13" t="s">
        <v>60</v>
      </c>
      <c r="E13" s="41" t="s">
        <v>61</v>
      </c>
    </row>
    <row r="14" spans="1:20" ht="13.2" x14ac:dyDescent="0.25">
      <c r="A14" t="s">
        <v>46</v>
      </c>
      <c r="C14" s="33" t="s">
        <v>62</v>
      </c>
      <c r="E14" s="35" t="s">
        <v>63</v>
      </c>
      <c r="J14" s="34">
        <f>0</f>
        <v>0</v>
      </c>
      <c r="K14" s="34">
        <f>0</f>
        <v>0</v>
      </c>
      <c r="L14" s="34">
        <f>0+L15</f>
        <v>0</v>
      </c>
      <c r="M14" s="34">
        <f>0+M15</f>
        <v>0</v>
      </c>
    </row>
    <row r="15" spans="1:20" ht="52.8" x14ac:dyDescent="0.25">
      <c r="A15" t="s">
        <v>49</v>
      </c>
      <c r="B15" s="36" t="s">
        <v>64</v>
      </c>
      <c r="C15" s="36" t="s">
        <v>65</v>
      </c>
      <c r="D15" s="37" t="s">
        <v>66</v>
      </c>
      <c r="E15" s="13" t="s">
        <v>67</v>
      </c>
      <c r="F15" s="38" t="s">
        <v>68</v>
      </c>
      <c r="G15" s="39">
        <v>1.4999999999999999E-2</v>
      </c>
      <c r="H15" s="38">
        <v>0</v>
      </c>
      <c r="I15" s="38">
        <f>ROUND(G15*H15,6)</f>
        <v>0</v>
      </c>
      <c r="L15" s="40">
        <v>0</v>
      </c>
      <c r="M15" s="34">
        <f>ROUND(ROUND(L15,2)*ROUND(G15,3),2)</f>
        <v>0</v>
      </c>
      <c r="N15" s="38" t="s">
        <v>69</v>
      </c>
      <c r="O15">
        <f>(M15*21)/100</f>
        <v>0</v>
      </c>
      <c r="P15" t="s">
        <v>27</v>
      </c>
    </row>
    <row r="16" spans="1:20" ht="13.2" x14ac:dyDescent="0.25">
      <c r="A16" s="37" t="s">
        <v>56</v>
      </c>
      <c r="E16" s="41" t="s">
        <v>52</v>
      </c>
    </row>
    <row r="17" spans="1:16" ht="13.2" x14ac:dyDescent="0.25">
      <c r="A17" s="37" t="s">
        <v>58</v>
      </c>
      <c r="E17" s="42" t="s">
        <v>52</v>
      </c>
    </row>
    <row r="18" spans="1:16" ht="158.4" x14ac:dyDescent="0.25">
      <c r="A18" t="s">
        <v>60</v>
      </c>
      <c r="E18" s="41" t="s">
        <v>70</v>
      </c>
    </row>
    <row r="19" spans="1:16" ht="13.2" x14ac:dyDescent="0.25">
      <c r="A19" t="s">
        <v>46</v>
      </c>
      <c r="C19" s="33" t="s">
        <v>71</v>
      </c>
      <c r="E19" s="35" t="s">
        <v>72</v>
      </c>
      <c r="J19" s="34">
        <f>0</f>
        <v>0</v>
      </c>
      <c r="K19" s="34">
        <f>0</f>
        <v>0</v>
      </c>
      <c r="L19" s="34">
        <f>0+L20+L24</f>
        <v>0</v>
      </c>
      <c r="M19" s="34">
        <f>0+M20+M24</f>
        <v>0</v>
      </c>
    </row>
    <row r="20" spans="1:16" ht="26.4" x14ac:dyDescent="0.25">
      <c r="A20" t="s">
        <v>49</v>
      </c>
      <c r="B20" s="36" t="s">
        <v>27</v>
      </c>
      <c r="C20" s="36" t="s">
        <v>73</v>
      </c>
      <c r="D20" s="37" t="s">
        <v>52</v>
      </c>
      <c r="E20" s="13" t="s">
        <v>74</v>
      </c>
      <c r="F20" s="38" t="s">
        <v>75</v>
      </c>
      <c r="G20" s="39">
        <v>1</v>
      </c>
      <c r="H20" s="38">
        <v>0</v>
      </c>
      <c r="I20" s="38">
        <f>ROUND(G20*H20,6)</f>
        <v>0</v>
      </c>
      <c r="L20" s="40">
        <v>0</v>
      </c>
      <c r="M20" s="34">
        <f>ROUND(ROUND(L20,2)*ROUND(G20,3),2)</f>
        <v>0</v>
      </c>
      <c r="N20" s="38" t="s">
        <v>55</v>
      </c>
      <c r="O20">
        <f>(M20*21)/100</f>
        <v>0</v>
      </c>
      <c r="P20" t="s">
        <v>27</v>
      </c>
    </row>
    <row r="21" spans="1:16" ht="13.2" x14ac:dyDescent="0.25">
      <c r="A21" s="37" t="s">
        <v>56</v>
      </c>
      <c r="E21" s="41" t="s">
        <v>52</v>
      </c>
    </row>
    <row r="22" spans="1:16" ht="13.2" x14ac:dyDescent="0.25">
      <c r="A22" s="37" t="s">
        <v>58</v>
      </c>
      <c r="E22" s="42" t="s">
        <v>76</v>
      </c>
    </row>
    <row r="23" spans="1:16" ht="118.8" x14ac:dyDescent="0.25">
      <c r="A23" t="s">
        <v>60</v>
      </c>
      <c r="E23" s="41" t="s">
        <v>77</v>
      </c>
    </row>
    <row r="24" spans="1:16" ht="13.2" x14ac:dyDescent="0.25">
      <c r="A24" t="s">
        <v>49</v>
      </c>
      <c r="B24" s="36" t="s">
        <v>26</v>
      </c>
      <c r="C24" s="36" t="s">
        <v>78</v>
      </c>
      <c r="D24" s="37" t="s">
        <v>52</v>
      </c>
      <c r="E24" s="13" t="s">
        <v>79</v>
      </c>
      <c r="F24" s="38" t="s">
        <v>80</v>
      </c>
      <c r="G24" s="39">
        <v>24</v>
      </c>
      <c r="H24" s="38">
        <v>0</v>
      </c>
      <c r="I24" s="38">
        <f>ROUND(G24*H24,6)</f>
        <v>0</v>
      </c>
      <c r="L24" s="40">
        <v>0</v>
      </c>
      <c r="M24" s="34">
        <f>ROUND(ROUND(L24,2)*ROUND(G24,3),2)</f>
        <v>0</v>
      </c>
      <c r="N24" s="38" t="s">
        <v>55</v>
      </c>
      <c r="O24">
        <f>(M24*21)/100</f>
        <v>0</v>
      </c>
      <c r="P24" t="s">
        <v>27</v>
      </c>
    </row>
    <row r="25" spans="1:16" ht="13.2" x14ac:dyDescent="0.25">
      <c r="A25" s="37" t="s">
        <v>56</v>
      </c>
      <c r="E25" s="41" t="s">
        <v>52</v>
      </c>
    </row>
    <row r="26" spans="1:16" ht="13.2" x14ac:dyDescent="0.25">
      <c r="A26" s="37" t="s">
        <v>58</v>
      </c>
      <c r="E26" s="42" t="s">
        <v>76</v>
      </c>
    </row>
    <row r="27" spans="1:16" ht="105.6" x14ac:dyDescent="0.25">
      <c r="A27" t="s">
        <v>60</v>
      </c>
      <c r="E27" s="41" t="s">
        <v>81</v>
      </c>
    </row>
    <row r="28" spans="1:16" ht="13.2" x14ac:dyDescent="0.25">
      <c r="A28" t="s">
        <v>46</v>
      </c>
      <c r="C28" s="33" t="s">
        <v>82</v>
      </c>
      <c r="E28" s="35" t="s">
        <v>83</v>
      </c>
      <c r="J28" s="34">
        <f>0</f>
        <v>0</v>
      </c>
      <c r="K28" s="34">
        <f>0</f>
        <v>0</v>
      </c>
      <c r="L28" s="34">
        <f>0+L29</f>
        <v>0</v>
      </c>
      <c r="M28" s="34">
        <f>0+M29</f>
        <v>0</v>
      </c>
    </row>
    <row r="29" spans="1:16" ht="13.2" x14ac:dyDescent="0.25">
      <c r="A29" t="s">
        <v>49</v>
      </c>
      <c r="B29" s="36" t="s">
        <v>84</v>
      </c>
      <c r="C29" s="36" t="s">
        <v>85</v>
      </c>
      <c r="D29" s="37" t="s">
        <v>52</v>
      </c>
      <c r="E29" s="13" t="s">
        <v>86</v>
      </c>
      <c r="F29" s="38" t="s">
        <v>80</v>
      </c>
      <c r="G29" s="39">
        <v>8</v>
      </c>
      <c r="H29" s="38">
        <v>0</v>
      </c>
      <c r="I29" s="38">
        <f>ROUND(G29*H29,6)</f>
        <v>0</v>
      </c>
      <c r="L29" s="40">
        <v>0</v>
      </c>
      <c r="M29" s="34">
        <f>ROUND(ROUND(L29,2)*ROUND(G29,3),2)</f>
        <v>0</v>
      </c>
      <c r="N29" s="38" t="s">
        <v>55</v>
      </c>
      <c r="O29">
        <f>(M29*21)/100</f>
        <v>0</v>
      </c>
      <c r="P29" t="s">
        <v>27</v>
      </c>
    </row>
    <row r="30" spans="1:16" ht="13.2" x14ac:dyDescent="0.25">
      <c r="A30" s="37" t="s">
        <v>56</v>
      </c>
      <c r="E30" s="41" t="s">
        <v>87</v>
      </c>
    </row>
    <row r="31" spans="1:16" ht="13.2" x14ac:dyDescent="0.25">
      <c r="A31" s="37" t="s">
        <v>58</v>
      </c>
      <c r="E31" s="42" t="s">
        <v>76</v>
      </c>
    </row>
    <row r="32" spans="1:16" ht="92.4" x14ac:dyDescent="0.25">
      <c r="A32" t="s">
        <v>60</v>
      </c>
      <c r="E32" s="41" t="s">
        <v>88</v>
      </c>
    </row>
    <row r="33" spans="1:16" ht="13.2" x14ac:dyDescent="0.25">
      <c r="A33" t="s">
        <v>46</v>
      </c>
      <c r="C33" s="33" t="s">
        <v>89</v>
      </c>
      <c r="E33" s="35" t="s">
        <v>90</v>
      </c>
      <c r="J33" s="34">
        <f>0</f>
        <v>0</v>
      </c>
      <c r="K33" s="34">
        <f>0</f>
        <v>0</v>
      </c>
      <c r="L33" s="34">
        <f>0+L34+L38+L42+L46+L50+L54+L58</f>
        <v>0</v>
      </c>
      <c r="M33" s="34">
        <f>0+M34+M38+M42+M46+M50+M54+M58</f>
        <v>0</v>
      </c>
    </row>
    <row r="34" spans="1:16" ht="13.2" x14ac:dyDescent="0.25">
      <c r="A34" t="s">
        <v>49</v>
      </c>
      <c r="B34" s="36" t="s">
        <v>91</v>
      </c>
      <c r="C34" s="36" t="s">
        <v>92</v>
      </c>
      <c r="D34" s="37" t="s">
        <v>52</v>
      </c>
      <c r="E34" s="13" t="s">
        <v>93</v>
      </c>
      <c r="F34" s="38" t="s">
        <v>94</v>
      </c>
      <c r="G34" s="39">
        <v>10</v>
      </c>
      <c r="H34" s="38">
        <v>0</v>
      </c>
      <c r="I34" s="38">
        <f>ROUND(G34*H34,6)</f>
        <v>0</v>
      </c>
      <c r="L34" s="40">
        <v>0</v>
      </c>
      <c r="M34" s="34">
        <f>ROUND(ROUND(L34,2)*ROUND(G34,3),2)</f>
        <v>0</v>
      </c>
      <c r="N34" s="38" t="s">
        <v>55</v>
      </c>
      <c r="O34">
        <f>(M34*21)/100</f>
        <v>0</v>
      </c>
      <c r="P34" t="s">
        <v>27</v>
      </c>
    </row>
    <row r="35" spans="1:16" ht="13.2" x14ac:dyDescent="0.25">
      <c r="A35" s="37" t="s">
        <v>56</v>
      </c>
      <c r="E35" s="41" t="s">
        <v>52</v>
      </c>
    </row>
    <row r="36" spans="1:16" ht="13.2" x14ac:dyDescent="0.25">
      <c r="A36" s="37" t="s">
        <v>58</v>
      </c>
      <c r="E36" s="42" t="s">
        <v>76</v>
      </c>
    </row>
    <row r="37" spans="1:16" ht="79.2" x14ac:dyDescent="0.25">
      <c r="A37" t="s">
        <v>60</v>
      </c>
      <c r="E37" s="41" t="s">
        <v>95</v>
      </c>
    </row>
    <row r="38" spans="1:16" ht="13.2" x14ac:dyDescent="0.25">
      <c r="A38" t="s">
        <v>49</v>
      </c>
      <c r="B38" s="36" t="s">
        <v>96</v>
      </c>
      <c r="C38" s="36" t="s">
        <v>97</v>
      </c>
      <c r="D38" s="37" t="s">
        <v>52</v>
      </c>
      <c r="E38" s="13" t="s">
        <v>98</v>
      </c>
      <c r="F38" s="38" t="s">
        <v>94</v>
      </c>
      <c r="G38" s="39">
        <v>10</v>
      </c>
      <c r="H38" s="38">
        <v>0</v>
      </c>
      <c r="I38" s="38">
        <f>ROUND(G38*H38,6)</f>
        <v>0</v>
      </c>
      <c r="L38" s="40">
        <v>0</v>
      </c>
      <c r="M38" s="34">
        <f>ROUND(ROUND(L38,2)*ROUND(G38,3),2)</f>
        <v>0</v>
      </c>
      <c r="N38" s="38" t="s">
        <v>55</v>
      </c>
      <c r="O38">
        <f>(M38*21)/100</f>
        <v>0</v>
      </c>
      <c r="P38" t="s">
        <v>27</v>
      </c>
    </row>
    <row r="39" spans="1:16" ht="13.2" x14ac:dyDescent="0.25">
      <c r="A39" s="37" t="s">
        <v>56</v>
      </c>
      <c r="E39" s="41" t="s">
        <v>52</v>
      </c>
    </row>
    <row r="40" spans="1:16" ht="13.2" x14ac:dyDescent="0.25">
      <c r="A40" s="37" t="s">
        <v>58</v>
      </c>
      <c r="E40" s="42" t="s">
        <v>76</v>
      </c>
    </row>
    <row r="41" spans="1:16" ht="79.2" x14ac:dyDescent="0.25">
      <c r="A41" t="s">
        <v>60</v>
      </c>
      <c r="E41" s="41" t="s">
        <v>95</v>
      </c>
    </row>
    <row r="42" spans="1:16" ht="13.2" x14ac:dyDescent="0.25">
      <c r="A42" t="s">
        <v>49</v>
      </c>
      <c r="B42" s="36" t="s">
        <v>99</v>
      </c>
      <c r="C42" s="36" t="s">
        <v>100</v>
      </c>
      <c r="D42" s="37" t="s">
        <v>52</v>
      </c>
      <c r="E42" s="13" t="s">
        <v>101</v>
      </c>
      <c r="F42" s="38" t="s">
        <v>94</v>
      </c>
      <c r="G42" s="39">
        <v>10</v>
      </c>
      <c r="H42" s="38">
        <v>0</v>
      </c>
      <c r="I42" s="38">
        <f>ROUND(G42*H42,6)</f>
        <v>0</v>
      </c>
      <c r="L42" s="40">
        <v>0</v>
      </c>
      <c r="M42" s="34">
        <f>ROUND(ROUND(L42,2)*ROUND(G42,3),2)</f>
        <v>0</v>
      </c>
      <c r="N42" s="38" t="s">
        <v>55</v>
      </c>
      <c r="O42">
        <f>(M42*21)/100</f>
        <v>0</v>
      </c>
      <c r="P42" t="s">
        <v>27</v>
      </c>
    </row>
    <row r="43" spans="1:16" ht="13.2" x14ac:dyDescent="0.25">
      <c r="A43" s="37" t="s">
        <v>56</v>
      </c>
      <c r="E43" s="41" t="s">
        <v>52</v>
      </c>
    </row>
    <row r="44" spans="1:16" ht="13.2" x14ac:dyDescent="0.25">
      <c r="A44" s="37" t="s">
        <v>58</v>
      </c>
      <c r="E44" s="42" t="s">
        <v>76</v>
      </c>
    </row>
    <row r="45" spans="1:16" ht="79.2" x14ac:dyDescent="0.25">
      <c r="A45" t="s">
        <v>60</v>
      </c>
      <c r="E45" s="41" t="s">
        <v>95</v>
      </c>
    </row>
    <row r="46" spans="1:16" ht="26.4" x14ac:dyDescent="0.25">
      <c r="A46" t="s">
        <v>49</v>
      </c>
      <c r="B46" s="36" t="s">
        <v>102</v>
      </c>
      <c r="C46" s="36" t="s">
        <v>103</v>
      </c>
      <c r="D46" s="37" t="s">
        <v>52</v>
      </c>
      <c r="E46" s="13" t="s">
        <v>104</v>
      </c>
      <c r="F46" s="38" t="s">
        <v>75</v>
      </c>
      <c r="G46" s="39">
        <v>8</v>
      </c>
      <c r="H46" s="38">
        <v>0</v>
      </c>
      <c r="I46" s="38">
        <f>ROUND(G46*H46,6)</f>
        <v>0</v>
      </c>
      <c r="L46" s="40">
        <v>0</v>
      </c>
      <c r="M46" s="34">
        <f>ROUND(ROUND(L46,2)*ROUND(G46,3),2)</f>
        <v>0</v>
      </c>
      <c r="N46" s="38" t="s">
        <v>55</v>
      </c>
      <c r="O46">
        <f>(M46*21)/100</f>
        <v>0</v>
      </c>
      <c r="P46" t="s">
        <v>27</v>
      </c>
    </row>
    <row r="47" spans="1:16" ht="13.2" x14ac:dyDescent="0.25">
      <c r="A47" s="37" t="s">
        <v>56</v>
      </c>
      <c r="E47" s="41" t="s">
        <v>52</v>
      </c>
    </row>
    <row r="48" spans="1:16" ht="13.2" x14ac:dyDescent="0.25">
      <c r="A48" s="37" t="s">
        <v>58</v>
      </c>
      <c r="E48" s="42" t="s">
        <v>76</v>
      </c>
    </row>
    <row r="49" spans="1:16" ht="92.4" x14ac:dyDescent="0.25">
      <c r="A49" t="s">
        <v>60</v>
      </c>
      <c r="E49" s="41" t="s">
        <v>105</v>
      </c>
    </row>
    <row r="50" spans="1:16" ht="26.4" x14ac:dyDescent="0.25">
      <c r="A50" t="s">
        <v>49</v>
      </c>
      <c r="B50" s="36" t="s">
        <v>106</v>
      </c>
      <c r="C50" s="36" t="s">
        <v>107</v>
      </c>
      <c r="D50" s="37" t="s">
        <v>52</v>
      </c>
      <c r="E50" s="13" t="s">
        <v>108</v>
      </c>
      <c r="F50" s="38" t="s">
        <v>75</v>
      </c>
      <c r="G50" s="39">
        <v>8</v>
      </c>
      <c r="H50" s="38">
        <v>0</v>
      </c>
      <c r="I50" s="38">
        <f>ROUND(G50*H50,6)</f>
        <v>0</v>
      </c>
      <c r="L50" s="40">
        <v>0</v>
      </c>
      <c r="M50" s="34">
        <f>ROUND(ROUND(L50,2)*ROUND(G50,3),2)</f>
        <v>0</v>
      </c>
      <c r="N50" s="38" t="s">
        <v>55</v>
      </c>
      <c r="O50">
        <f>(M50*21)/100</f>
        <v>0</v>
      </c>
      <c r="P50" t="s">
        <v>27</v>
      </c>
    </row>
    <row r="51" spans="1:16" ht="13.2" x14ac:dyDescent="0.25">
      <c r="A51" s="37" t="s">
        <v>56</v>
      </c>
      <c r="E51" s="41" t="s">
        <v>52</v>
      </c>
    </row>
    <row r="52" spans="1:16" ht="13.2" x14ac:dyDescent="0.25">
      <c r="A52" s="37" t="s">
        <v>58</v>
      </c>
      <c r="E52" s="42" t="s">
        <v>76</v>
      </c>
    </row>
    <row r="53" spans="1:16" ht="92.4" x14ac:dyDescent="0.25">
      <c r="A53" t="s">
        <v>60</v>
      </c>
      <c r="E53" s="41" t="s">
        <v>105</v>
      </c>
    </row>
    <row r="54" spans="1:16" ht="13.2" x14ac:dyDescent="0.25">
      <c r="A54" t="s">
        <v>49</v>
      </c>
      <c r="B54" s="36" t="s">
        <v>109</v>
      </c>
      <c r="C54" s="36" t="s">
        <v>110</v>
      </c>
      <c r="D54" s="37" t="s">
        <v>52</v>
      </c>
      <c r="E54" s="13" t="s">
        <v>111</v>
      </c>
      <c r="F54" s="38" t="s">
        <v>75</v>
      </c>
      <c r="G54" s="39">
        <v>4</v>
      </c>
      <c r="H54" s="38">
        <v>0</v>
      </c>
      <c r="I54" s="38">
        <f>ROUND(G54*H54,6)</f>
        <v>0</v>
      </c>
      <c r="L54" s="40">
        <v>0</v>
      </c>
      <c r="M54" s="34">
        <f>ROUND(ROUND(L54,2)*ROUND(G54,3),2)</f>
        <v>0</v>
      </c>
      <c r="N54" s="38" t="s">
        <v>55</v>
      </c>
      <c r="O54">
        <f>(M54*21)/100</f>
        <v>0</v>
      </c>
      <c r="P54" t="s">
        <v>27</v>
      </c>
    </row>
    <row r="55" spans="1:16" ht="13.2" x14ac:dyDescent="0.25">
      <c r="A55" s="37" t="s">
        <v>56</v>
      </c>
      <c r="E55" s="41" t="s">
        <v>52</v>
      </c>
    </row>
    <row r="56" spans="1:16" ht="13.2" x14ac:dyDescent="0.25">
      <c r="A56" s="37" t="s">
        <v>58</v>
      </c>
      <c r="E56" s="42" t="s">
        <v>76</v>
      </c>
    </row>
    <row r="57" spans="1:16" ht="105.6" x14ac:dyDescent="0.25">
      <c r="A57" t="s">
        <v>60</v>
      </c>
      <c r="E57" s="41" t="s">
        <v>112</v>
      </c>
    </row>
    <row r="58" spans="1:16" ht="13.2" x14ac:dyDescent="0.25">
      <c r="A58" t="s">
        <v>49</v>
      </c>
      <c r="B58" s="36" t="s">
        <v>113</v>
      </c>
      <c r="C58" s="36" t="s">
        <v>114</v>
      </c>
      <c r="D58" s="37" t="s">
        <v>52</v>
      </c>
      <c r="E58" s="13" t="s">
        <v>115</v>
      </c>
      <c r="F58" s="38" t="s">
        <v>75</v>
      </c>
      <c r="G58" s="39">
        <v>4</v>
      </c>
      <c r="H58" s="38">
        <v>0</v>
      </c>
      <c r="I58" s="38">
        <f>ROUND(G58*H58,6)</f>
        <v>0</v>
      </c>
      <c r="L58" s="40">
        <v>0</v>
      </c>
      <c r="M58" s="34">
        <f>ROUND(ROUND(L58,2)*ROUND(G58,3),2)</f>
        <v>0</v>
      </c>
      <c r="N58" s="38" t="s">
        <v>55</v>
      </c>
      <c r="O58">
        <f>(M58*21)/100</f>
        <v>0</v>
      </c>
      <c r="P58" t="s">
        <v>27</v>
      </c>
    </row>
    <row r="59" spans="1:16" ht="13.2" x14ac:dyDescent="0.25">
      <c r="A59" s="37" t="s">
        <v>56</v>
      </c>
      <c r="E59" s="41" t="s">
        <v>52</v>
      </c>
    </row>
    <row r="60" spans="1:16" ht="13.2" x14ac:dyDescent="0.25">
      <c r="A60" s="37" t="s">
        <v>58</v>
      </c>
      <c r="E60" s="42" t="s">
        <v>76</v>
      </c>
    </row>
    <row r="61" spans="1:16" ht="105.6" x14ac:dyDescent="0.25">
      <c r="A61" t="s">
        <v>60</v>
      </c>
      <c r="E61" s="41" t="s">
        <v>116</v>
      </c>
    </row>
    <row r="62" spans="1:16" ht="13.2" x14ac:dyDescent="0.25">
      <c r="A62" t="s">
        <v>46</v>
      </c>
      <c r="C62" s="33" t="s">
        <v>117</v>
      </c>
      <c r="E62" s="35" t="s">
        <v>118</v>
      </c>
      <c r="J62" s="34">
        <f>0</f>
        <v>0</v>
      </c>
      <c r="K62" s="34">
        <f>0</f>
        <v>0</v>
      </c>
      <c r="L62" s="34">
        <f>0+L63+L67+L71+L75+L79+L83+L87+L91+L95</f>
        <v>0</v>
      </c>
      <c r="M62" s="34">
        <f>0+M63+M67+M71+M75+M79+M83+M87+M91+M95</f>
        <v>0</v>
      </c>
    </row>
    <row r="63" spans="1:16" ht="13.2" x14ac:dyDescent="0.25">
      <c r="A63" t="s">
        <v>49</v>
      </c>
      <c r="B63" s="36" t="s">
        <v>119</v>
      </c>
      <c r="C63" s="36" t="s">
        <v>120</v>
      </c>
      <c r="D63" s="37" t="s">
        <v>52</v>
      </c>
      <c r="E63" s="13" t="s">
        <v>121</v>
      </c>
      <c r="F63" s="38" t="s">
        <v>75</v>
      </c>
      <c r="G63" s="39">
        <v>1</v>
      </c>
      <c r="H63" s="38">
        <v>0</v>
      </c>
      <c r="I63" s="38">
        <f>ROUND(G63*H63,6)</f>
        <v>0</v>
      </c>
      <c r="L63" s="40">
        <v>0</v>
      </c>
      <c r="M63" s="34">
        <f>ROUND(ROUND(L63,2)*ROUND(G63,3),2)</f>
        <v>0</v>
      </c>
      <c r="N63" s="38" t="s">
        <v>55</v>
      </c>
      <c r="O63">
        <f>(M63*21)/100</f>
        <v>0</v>
      </c>
      <c r="P63" t="s">
        <v>27</v>
      </c>
    </row>
    <row r="64" spans="1:16" ht="13.2" x14ac:dyDescent="0.25">
      <c r="A64" s="37" t="s">
        <v>56</v>
      </c>
      <c r="E64" s="41" t="s">
        <v>122</v>
      </c>
    </row>
    <row r="65" spans="1:16" ht="13.2" x14ac:dyDescent="0.25">
      <c r="A65" s="37" t="s">
        <v>58</v>
      </c>
      <c r="E65" s="42" t="s">
        <v>76</v>
      </c>
    </row>
    <row r="66" spans="1:16" ht="105.6" x14ac:dyDescent="0.25">
      <c r="A66" t="s">
        <v>60</v>
      </c>
      <c r="E66" s="41" t="s">
        <v>123</v>
      </c>
    </row>
    <row r="67" spans="1:16" ht="13.2" x14ac:dyDescent="0.25">
      <c r="A67" t="s">
        <v>49</v>
      </c>
      <c r="B67" s="36" t="s">
        <v>124</v>
      </c>
      <c r="C67" s="36" t="s">
        <v>125</v>
      </c>
      <c r="D67" s="37" t="s">
        <v>52</v>
      </c>
      <c r="E67" s="13" t="s">
        <v>126</v>
      </c>
      <c r="F67" s="38" t="s">
        <v>75</v>
      </c>
      <c r="G67" s="39">
        <v>1</v>
      </c>
      <c r="H67" s="38">
        <v>0</v>
      </c>
      <c r="I67" s="38">
        <f>ROUND(G67*H67,6)</f>
        <v>0</v>
      </c>
      <c r="L67" s="40">
        <v>0</v>
      </c>
      <c r="M67" s="34">
        <f>ROUND(ROUND(L67,2)*ROUND(G67,3),2)</f>
        <v>0</v>
      </c>
      <c r="N67" s="38" t="s">
        <v>55</v>
      </c>
      <c r="O67">
        <f>(M67*21)/100</f>
        <v>0</v>
      </c>
      <c r="P67" t="s">
        <v>27</v>
      </c>
    </row>
    <row r="68" spans="1:16" ht="13.2" x14ac:dyDescent="0.25">
      <c r="A68" s="37" t="s">
        <v>56</v>
      </c>
      <c r="E68" s="41" t="s">
        <v>52</v>
      </c>
    </row>
    <row r="69" spans="1:16" ht="13.2" x14ac:dyDescent="0.25">
      <c r="A69" s="37" t="s">
        <v>58</v>
      </c>
      <c r="E69" s="42" t="s">
        <v>76</v>
      </c>
    </row>
    <row r="70" spans="1:16" ht="13.2" x14ac:dyDescent="0.25">
      <c r="A70" t="s">
        <v>60</v>
      </c>
      <c r="E70" s="41" t="s">
        <v>52</v>
      </c>
    </row>
    <row r="71" spans="1:16" ht="13.2" x14ac:dyDescent="0.25">
      <c r="A71" t="s">
        <v>49</v>
      </c>
      <c r="B71" s="36" t="s">
        <v>127</v>
      </c>
      <c r="C71" s="36" t="s">
        <v>128</v>
      </c>
      <c r="D71" s="37" t="s">
        <v>52</v>
      </c>
      <c r="E71" s="13" t="s">
        <v>129</v>
      </c>
      <c r="F71" s="38" t="s">
        <v>75</v>
      </c>
      <c r="G71" s="39">
        <v>2</v>
      </c>
      <c r="H71" s="38">
        <v>0</v>
      </c>
      <c r="I71" s="38">
        <f>ROUND(G71*H71,6)</f>
        <v>0</v>
      </c>
      <c r="L71" s="40">
        <v>0</v>
      </c>
      <c r="M71" s="34">
        <f>ROUND(ROUND(L71,2)*ROUND(G71,3),2)</f>
        <v>0</v>
      </c>
      <c r="N71" s="38" t="s">
        <v>55</v>
      </c>
      <c r="O71">
        <f>(M71*21)/100</f>
        <v>0</v>
      </c>
      <c r="P71" t="s">
        <v>27</v>
      </c>
    </row>
    <row r="72" spans="1:16" ht="13.2" x14ac:dyDescent="0.25">
      <c r="A72" s="37" t="s">
        <v>56</v>
      </c>
      <c r="E72" s="41" t="s">
        <v>52</v>
      </c>
    </row>
    <row r="73" spans="1:16" ht="13.2" x14ac:dyDescent="0.25">
      <c r="A73" s="37" t="s">
        <v>58</v>
      </c>
      <c r="E73" s="42" t="s">
        <v>76</v>
      </c>
    </row>
    <row r="74" spans="1:16" ht="105.6" x14ac:dyDescent="0.25">
      <c r="A74" t="s">
        <v>60</v>
      </c>
      <c r="E74" s="41" t="s">
        <v>130</v>
      </c>
    </row>
    <row r="75" spans="1:16" ht="13.2" x14ac:dyDescent="0.25">
      <c r="A75" t="s">
        <v>49</v>
      </c>
      <c r="B75" s="36" t="s">
        <v>131</v>
      </c>
      <c r="C75" s="36" t="s">
        <v>132</v>
      </c>
      <c r="D75" s="37" t="s">
        <v>52</v>
      </c>
      <c r="E75" s="13" t="s">
        <v>133</v>
      </c>
      <c r="F75" s="38" t="s">
        <v>75</v>
      </c>
      <c r="G75" s="39">
        <v>1</v>
      </c>
      <c r="H75" s="38">
        <v>0</v>
      </c>
      <c r="I75" s="38">
        <f>ROUND(G75*H75,6)</f>
        <v>0</v>
      </c>
      <c r="L75" s="40">
        <v>0</v>
      </c>
      <c r="M75" s="34">
        <f>ROUND(ROUND(L75,2)*ROUND(G75,3),2)</f>
        <v>0</v>
      </c>
      <c r="N75" s="38" t="s">
        <v>55</v>
      </c>
      <c r="O75">
        <f>(M75*21)/100</f>
        <v>0</v>
      </c>
      <c r="P75" t="s">
        <v>27</v>
      </c>
    </row>
    <row r="76" spans="1:16" ht="13.2" x14ac:dyDescent="0.25">
      <c r="A76" s="37" t="s">
        <v>56</v>
      </c>
      <c r="E76" s="41" t="s">
        <v>52</v>
      </c>
    </row>
    <row r="77" spans="1:16" ht="13.2" x14ac:dyDescent="0.25">
      <c r="A77" s="37" t="s">
        <v>58</v>
      </c>
      <c r="E77" s="42" t="s">
        <v>76</v>
      </c>
    </row>
    <row r="78" spans="1:16" ht="118.8" x14ac:dyDescent="0.25">
      <c r="A78" t="s">
        <v>60</v>
      </c>
      <c r="E78" s="41" t="s">
        <v>134</v>
      </c>
    </row>
    <row r="79" spans="1:16" ht="13.2" x14ac:dyDescent="0.25">
      <c r="A79" t="s">
        <v>49</v>
      </c>
      <c r="B79" s="36" t="s">
        <v>135</v>
      </c>
      <c r="C79" s="36" t="s">
        <v>136</v>
      </c>
      <c r="D79" s="37" t="s">
        <v>52</v>
      </c>
      <c r="E79" s="13" t="s">
        <v>137</v>
      </c>
      <c r="F79" s="38" t="s">
        <v>75</v>
      </c>
      <c r="G79" s="39">
        <v>1</v>
      </c>
      <c r="H79" s="38">
        <v>0</v>
      </c>
      <c r="I79" s="38">
        <f>ROUND(G79*H79,6)</f>
        <v>0</v>
      </c>
      <c r="L79" s="40">
        <v>0</v>
      </c>
      <c r="M79" s="34">
        <f>ROUND(ROUND(L79,2)*ROUND(G79,3),2)</f>
        <v>0</v>
      </c>
      <c r="N79" s="38" t="s">
        <v>55</v>
      </c>
      <c r="O79">
        <f>(M79*21)/100</f>
        <v>0</v>
      </c>
      <c r="P79" t="s">
        <v>27</v>
      </c>
    </row>
    <row r="80" spans="1:16" ht="13.2" x14ac:dyDescent="0.25">
      <c r="A80" s="37" t="s">
        <v>56</v>
      </c>
      <c r="E80" s="41" t="s">
        <v>52</v>
      </c>
    </row>
    <row r="81" spans="1:16" ht="13.2" x14ac:dyDescent="0.25">
      <c r="A81" s="37" t="s">
        <v>58</v>
      </c>
      <c r="E81" s="42" t="s">
        <v>76</v>
      </c>
    </row>
    <row r="82" spans="1:16" ht="145.19999999999999" x14ac:dyDescent="0.25">
      <c r="A82" t="s">
        <v>60</v>
      </c>
      <c r="E82" s="41" t="s">
        <v>138</v>
      </c>
    </row>
    <row r="83" spans="1:16" ht="13.2" x14ac:dyDescent="0.25">
      <c r="A83" t="s">
        <v>49</v>
      </c>
      <c r="B83" s="36" t="s">
        <v>139</v>
      </c>
      <c r="C83" s="36" t="s">
        <v>140</v>
      </c>
      <c r="D83" s="37" t="s">
        <v>52</v>
      </c>
      <c r="E83" s="13" t="s">
        <v>141</v>
      </c>
      <c r="F83" s="38" t="s">
        <v>75</v>
      </c>
      <c r="G83" s="39">
        <v>1</v>
      </c>
      <c r="H83" s="38">
        <v>0</v>
      </c>
      <c r="I83" s="38">
        <f>ROUND(G83*H83,6)</f>
        <v>0</v>
      </c>
      <c r="L83" s="40">
        <v>0</v>
      </c>
      <c r="M83" s="34">
        <f>ROUND(ROUND(L83,2)*ROUND(G83,3),2)</f>
        <v>0</v>
      </c>
      <c r="N83" s="38" t="s">
        <v>55</v>
      </c>
      <c r="O83">
        <f>(M83*21)/100</f>
        <v>0</v>
      </c>
      <c r="P83" t="s">
        <v>27</v>
      </c>
    </row>
    <row r="84" spans="1:16" ht="13.2" x14ac:dyDescent="0.25">
      <c r="A84" s="37" t="s">
        <v>56</v>
      </c>
      <c r="E84" s="41" t="s">
        <v>52</v>
      </c>
    </row>
    <row r="85" spans="1:16" ht="13.2" x14ac:dyDescent="0.25">
      <c r="A85" s="37" t="s">
        <v>58</v>
      </c>
      <c r="E85" s="42" t="s">
        <v>76</v>
      </c>
    </row>
    <row r="86" spans="1:16" ht="118.8" x14ac:dyDescent="0.25">
      <c r="A86" t="s">
        <v>60</v>
      </c>
      <c r="E86" s="41" t="s">
        <v>134</v>
      </c>
    </row>
    <row r="87" spans="1:16" ht="13.2" x14ac:dyDescent="0.25">
      <c r="A87" t="s">
        <v>49</v>
      </c>
      <c r="B87" s="36" t="s">
        <v>142</v>
      </c>
      <c r="C87" s="36" t="s">
        <v>143</v>
      </c>
      <c r="D87" s="37" t="s">
        <v>52</v>
      </c>
      <c r="E87" s="13" t="s">
        <v>144</v>
      </c>
      <c r="F87" s="38" t="s">
        <v>75</v>
      </c>
      <c r="G87" s="39">
        <v>1</v>
      </c>
      <c r="H87" s="38">
        <v>0</v>
      </c>
      <c r="I87" s="38">
        <f>ROUND(G87*H87,6)</f>
        <v>0</v>
      </c>
      <c r="L87" s="40">
        <v>0</v>
      </c>
      <c r="M87" s="34">
        <f>ROUND(ROUND(L87,2)*ROUND(G87,3),2)</f>
        <v>0</v>
      </c>
      <c r="N87" s="38" t="s">
        <v>55</v>
      </c>
      <c r="O87">
        <f>(M87*21)/100</f>
        <v>0</v>
      </c>
      <c r="P87" t="s">
        <v>27</v>
      </c>
    </row>
    <row r="88" spans="1:16" ht="13.2" x14ac:dyDescent="0.25">
      <c r="A88" s="37" t="s">
        <v>56</v>
      </c>
      <c r="E88" s="41" t="s">
        <v>52</v>
      </c>
    </row>
    <row r="89" spans="1:16" ht="13.2" x14ac:dyDescent="0.25">
      <c r="A89" s="37" t="s">
        <v>58</v>
      </c>
      <c r="E89" s="42" t="s">
        <v>76</v>
      </c>
    </row>
    <row r="90" spans="1:16" ht="145.19999999999999" x14ac:dyDescent="0.25">
      <c r="A90" t="s">
        <v>60</v>
      </c>
      <c r="E90" s="41" t="s">
        <v>138</v>
      </c>
    </row>
    <row r="91" spans="1:16" ht="13.2" x14ac:dyDescent="0.25">
      <c r="A91" t="s">
        <v>49</v>
      </c>
      <c r="B91" s="36" t="s">
        <v>145</v>
      </c>
      <c r="C91" s="36" t="s">
        <v>146</v>
      </c>
      <c r="D91" s="37" t="s">
        <v>52</v>
      </c>
      <c r="E91" s="13" t="s">
        <v>147</v>
      </c>
      <c r="F91" s="38" t="s">
        <v>75</v>
      </c>
      <c r="G91" s="39">
        <v>1</v>
      </c>
      <c r="H91" s="38">
        <v>0</v>
      </c>
      <c r="I91" s="38">
        <f>ROUND(G91*H91,6)</f>
        <v>0</v>
      </c>
      <c r="L91" s="40">
        <v>0</v>
      </c>
      <c r="M91" s="34">
        <f>ROUND(ROUND(L91,2)*ROUND(G91,3),2)</f>
        <v>0</v>
      </c>
      <c r="N91" s="38" t="s">
        <v>69</v>
      </c>
      <c r="O91">
        <f>(M91*21)/100</f>
        <v>0</v>
      </c>
      <c r="P91" t="s">
        <v>27</v>
      </c>
    </row>
    <row r="92" spans="1:16" ht="13.2" x14ac:dyDescent="0.25">
      <c r="A92" s="37" t="s">
        <v>56</v>
      </c>
      <c r="E92" s="41" t="s">
        <v>52</v>
      </c>
    </row>
    <row r="93" spans="1:16" ht="13.2" x14ac:dyDescent="0.25">
      <c r="A93" s="37" t="s">
        <v>58</v>
      </c>
      <c r="E93" s="42" t="s">
        <v>76</v>
      </c>
    </row>
    <row r="94" spans="1:16" ht="145.19999999999999" x14ac:dyDescent="0.25">
      <c r="A94" t="s">
        <v>60</v>
      </c>
      <c r="E94" s="41" t="s">
        <v>138</v>
      </c>
    </row>
    <row r="95" spans="1:16" ht="13.2" x14ac:dyDescent="0.25">
      <c r="A95" t="s">
        <v>49</v>
      </c>
      <c r="B95" s="36" t="s">
        <v>148</v>
      </c>
      <c r="C95" s="36" t="s">
        <v>149</v>
      </c>
      <c r="D95" s="37" t="s">
        <v>52</v>
      </c>
      <c r="E95" s="13" t="s">
        <v>150</v>
      </c>
      <c r="F95" s="38" t="s">
        <v>75</v>
      </c>
      <c r="G95" s="39">
        <v>1</v>
      </c>
      <c r="H95" s="38">
        <v>0</v>
      </c>
      <c r="I95" s="38">
        <f>ROUND(G95*H95,6)</f>
        <v>0</v>
      </c>
      <c r="L95" s="40">
        <v>0</v>
      </c>
      <c r="M95" s="34">
        <f>ROUND(ROUND(L95,2)*ROUND(G95,3),2)</f>
        <v>0</v>
      </c>
      <c r="N95" s="38" t="s">
        <v>69</v>
      </c>
      <c r="O95">
        <f>(M95*21)/100</f>
        <v>0</v>
      </c>
      <c r="P95" t="s">
        <v>27</v>
      </c>
    </row>
    <row r="96" spans="1:16" ht="13.2" x14ac:dyDescent="0.25">
      <c r="A96" s="37" t="s">
        <v>56</v>
      </c>
      <c r="E96" s="41" t="s">
        <v>52</v>
      </c>
    </row>
    <row r="97" spans="1:16" ht="13.2" x14ac:dyDescent="0.25">
      <c r="A97" s="37" t="s">
        <v>58</v>
      </c>
      <c r="E97" s="42" t="s">
        <v>76</v>
      </c>
    </row>
    <row r="98" spans="1:16" ht="118.8" x14ac:dyDescent="0.25">
      <c r="A98" t="s">
        <v>60</v>
      </c>
      <c r="E98" s="41" t="s">
        <v>134</v>
      </c>
    </row>
    <row r="99" spans="1:16" ht="13.2" x14ac:dyDescent="0.25">
      <c r="A99" t="s">
        <v>46</v>
      </c>
      <c r="C99" s="33" t="s">
        <v>151</v>
      </c>
      <c r="E99" s="35" t="s">
        <v>152</v>
      </c>
      <c r="J99" s="34">
        <f>0</f>
        <v>0</v>
      </c>
      <c r="K99" s="34">
        <f>0</f>
        <v>0</v>
      </c>
      <c r="L99" s="34">
        <f>0+L100+L104+L108+L112+L116+L120+L124</f>
        <v>0</v>
      </c>
      <c r="M99" s="34">
        <f>0+M100+M104+M108+M112+M116+M120+M124</f>
        <v>0</v>
      </c>
    </row>
    <row r="100" spans="1:16" ht="13.2" x14ac:dyDescent="0.25">
      <c r="A100" t="s">
        <v>49</v>
      </c>
      <c r="B100" s="36" t="s">
        <v>153</v>
      </c>
      <c r="C100" s="36" t="s">
        <v>154</v>
      </c>
      <c r="D100" s="37" t="s">
        <v>52</v>
      </c>
      <c r="E100" s="13" t="s">
        <v>155</v>
      </c>
      <c r="F100" s="38" t="s">
        <v>75</v>
      </c>
      <c r="G100" s="39">
        <v>1</v>
      </c>
      <c r="H100" s="38">
        <v>0</v>
      </c>
      <c r="I100" s="38">
        <f>ROUND(G100*H100,6)</f>
        <v>0</v>
      </c>
      <c r="L100" s="40">
        <v>0</v>
      </c>
      <c r="M100" s="34">
        <f>ROUND(ROUND(L100,2)*ROUND(G100,3),2)</f>
        <v>0</v>
      </c>
      <c r="N100" s="38" t="s">
        <v>55</v>
      </c>
      <c r="O100">
        <f>(M100*21)/100</f>
        <v>0</v>
      </c>
      <c r="P100" t="s">
        <v>27</v>
      </c>
    </row>
    <row r="101" spans="1:16" ht="13.2" x14ac:dyDescent="0.25">
      <c r="A101" s="37" t="s">
        <v>56</v>
      </c>
      <c r="E101" s="41" t="s">
        <v>52</v>
      </c>
    </row>
    <row r="102" spans="1:16" ht="13.2" x14ac:dyDescent="0.25">
      <c r="A102" s="37" t="s">
        <v>58</v>
      </c>
      <c r="E102" s="42" t="s">
        <v>76</v>
      </c>
    </row>
    <row r="103" spans="1:16" ht="171.6" x14ac:dyDescent="0.25">
      <c r="A103" t="s">
        <v>60</v>
      </c>
      <c r="E103" s="41" t="s">
        <v>156</v>
      </c>
    </row>
    <row r="104" spans="1:16" ht="26.4" x14ac:dyDescent="0.25">
      <c r="A104" t="s">
        <v>49</v>
      </c>
      <c r="B104" s="36" t="s">
        <v>157</v>
      </c>
      <c r="C104" s="36" t="s">
        <v>158</v>
      </c>
      <c r="D104" s="37" t="s">
        <v>52</v>
      </c>
      <c r="E104" s="13" t="s">
        <v>159</v>
      </c>
      <c r="F104" s="38" t="s">
        <v>75</v>
      </c>
      <c r="G104" s="39">
        <v>1</v>
      </c>
      <c r="H104" s="38">
        <v>0</v>
      </c>
      <c r="I104" s="38">
        <f>ROUND(G104*H104,6)</f>
        <v>0</v>
      </c>
      <c r="L104" s="40">
        <v>0</v>
      </c>
      <c r="M104" s="34">
        <f>ROUND(ROUND(L104,2)*ROUND(G104,3),2)</f>
        <v>0</v>
      </c>
      <c r="N104" s="38" t="s">
        <v>55</v>
      </c>
      <c r="O104">
        <f>(M104*21)/100</f>
        <v>0</v>
      </c>
      <c r="P104" t="s">
        <v>27</v>
      </c>
    </row>
    <row r="105" spans="1:16" ht="13.2" x14ac:dyDescent="0.25">
      <c r="A105" s="37" t="s">
        <v>56</v>
      </c>
      <c r="E105" s="41" t="s">
        <v>52</v>
      </c>
    </row>
    <row r="106" spans="1:16" ht="13.2" x14ac:dyDescent="0.25">
      <c r="A106" s="37" t="s">
        <v>58</v>
      </c>
      <c r="E106" s="42" t="s">
        <v>76</v>
      </c>
    </row>
    <row r="107" spans="1:16" ht="118.8" x14ac:dyDescent="0.25">
      <c r="A107" t="s">
        <v>60</v>
      </c>
      <c r="E107" s="41" t="s">
        <v>134</v>
      </c>
    </row>
    <row r="108" spans="1:16" ht="13.2" x14ac:dyDescent="0.25">
      <c r="A108" t="s">
        <v>49</v>
      </c>
      <c r="B108" s="36" t="s">
        <v>160</v>
      </c>
      <c r="C108" s="36" t="s">
        <v>161</v>
      </c>
      <c r="D108" s="37" t="s">
        <v>52</v>
      </c>
      <c r="E108" s="13" t="s">
        <v>162</v>
      </c>
      <c r="F108" s="38" t="s">
        <v>75</v>
      </c>
      <c r="G108" s="39">
        <v>1</v>
      </c>
      <c r="H108" s="38">
        <v>0</v>
      </c>
      <c r="I108" s="38">
        <f>ROUND(G108*H108,6)</f>
        <v>0</v>
      </c>
      <c r="L108" s="40">
        <v>0</v>
      </c>
      <c r="M108" s="34">
        <f>ROUND(ROUND(L108,2)*ROUND(G108,3),2)</f>
        <v>0</v>
      </c>
      <c r="N108" s="38" t="s">
        <v>55</v>
      </c>
      <c r="O108">
        <f>(M108*21)/100</f>
        <v>0</v>
      </c>
      <c r="P108" t="s">
        <v>27</v>
      </c>
    </row>
    <row r="109" spans="1:16" ht="13.2" x14ac:dyDescent="0.25">
      <c r="A109" s="37" t="s">
        <v>56</v>
      </c>
      <c r="E109" s="41" t="s">
        <v>52</v>
      </c>
    </row>
    <row r="110" spans="1:16" ht="13.2" x14ac:dyDescent="0.25">
      <c r="A110" s="37" t="s">
        <v>58</v>
      </c>
      <c r="E110" s="42" t="s">
        <v>76</v>
      </c>
    </row>
    <row r="111" spans="1:16" ht="145.19999999999999" x14ac:dyDescent="0.25">
      <c r="A111" t="s">
        <v>60</v>
      </c>
      <c r="E111" s="41" t="s">
        <v>138</v>
      </c>
    </row>
    <row r="112" spans="1:16" ht="13.2" x14ac:dyDescent="0.25">
      <c r="A112" t="s">
        <v>49</v>
      </c>
      <c r="B112" s="36" t="s">
        <v>163</v>
      </c>
      <c r="C112" s="36" t="s">
        <v>164</v>
      </c>
      <c r="D112" s="37" t="s">
        <v>52</v>
      </c>
      <c r="E112" s="13" t="s">
        <v>165</v>
      </c>
      <c r="F112" s="38" t="s">
        <v>75</v>
      </c>
      <c r="G112" s="39">
        <v>4</v>
      </c>
      <c r="H112" s="38">
        <v>0</v>
      </c>
      <c r="I112" s="38">
        <f>ROUND(G112*H112,6)</f>
        <v>0</v>
      </c>
      <c r="L112" s="40">
        <v>0</v>
      </c>
      <c r="M112" s="34">
        <f>ROUND(ROUND(L112,2)*ROUND(G112,3),2)</f>
        <v>0</v>
      </c>
      <c r="N112" s="38" t="s">
        <v>55</v>
      </c>
      <c r="O112">
        <f>(M112*21)/100</f>
        <v>0</v>
      </c>
      <c r="P112" t="s">
        <v>27</v>
      </c>
    </row>
    <row r="113" spans="1:16" ht="13.2" x14ac:dyDescent="0.25">
      <c r="A113" s="37" t="s">
        <v>56</v>
      </c>
      <c r="E113" s="41" t="s">
        <v>52</v>
      </c>
    </row>
    <row r="114" spans="1:16" ht="13.2" x14ac:dyDescent="0.25">
      <c r="A114" s="37" t="s">
        <v>58</v>
      </c>
      <c r="E114" s="42" t="s">
        <v>76</v>
      </c>
    </row>
    <row r="115" spans="1:16" ht="118.8" x14ac:dyDescent="0.25">
      <c r="A115" t="s">
        <v>60</v>
      </c>
      <c r="E115" s="41" t="s">
        <v>134</v>
      </c>
    </row>
    <row r="116" spans="1:16" ht="13.2" x14ac:dyDescent="0.25">
      <c r="A116" t="s">
        <v>49</v>
      </c>
      <c r="B116" s="36" t="s">
        <v>166</v>
      </c>
      <c r="C116" s="36" t="s">
        <v>167</v>
      </c>
      <c r="D116" s="37" t="s">
        <v>52</v>
      </c>
      <c r="E116" s="13" t="s">
        <v>168</v>
      </c>
      <c r="F116" s="38" t="s">
        <v>75</v>
      </c>
      <c r="G116" s="39">
        <v>4</v>
      </c>
      <c r="H116" s="38">
        <v>0</v>
      </c>
      <c r="I116" s="38">
        <f>ROUND(G116*H116,6)</f>
        <v>0</v>
      </c>
      <c r="L116" s="40">
        <v>0</v>
      </c>
      <c r="M116" s="34">
        <f>ROUND(ROUND(L116,2)*ROUND(G116,3),2)</f>
        <v>0</v>
      </c>
      <c r="N116" s="38" t="s">
        <v>55</v>
      </c>
      <c r="O116">
        <f>(M116*21)/100</f>
        <v>0</v>
      </c>
      <c r="P116" t="s">
        <v>27</v>
      </c>
    </row>
    <row r="117" spans="1:16" ht="13.2" x14ac:dyDescent="0.25">
      <c r="A117" s="37" t="s">
        <v>56</v>
      </c>
      <c r="E117" s="41" t="s">
        <v>52</v>
      </c>
    </row>
    <row r="118" spans="1:16" ht="13.2" x14ac:dyDescent="0.25">
      <c r="A118" s="37" t="s">
        <v>58</v>
      </c>
      <c r="E118" s="42" t="s">
        <v>76</v>
      </c>
    </row>
    <row r="119" spans="1:16" ht="145.19999999999999" x14ac:dyDescent="0.25">
      <c r="A119" t="s">
        <v>60</v>
      </c>
      <c r="E119" s="41" t="s">
        <v>138</v>
      </c>
    </row>
    <row r="120" spans="1:16" ht="26.4" x14ac:dyDescent="0.25">
      <c r="A120" t="s">
        <v>49</v>
      </c>
      <c r="B120" s="36" t="s">
        <v>169</v>
      </c>
      <c r="C120" s="36" t="s">
        <v>170</v>
      </c>
      <c r="D120" s="37" t="s">
        <v>52</v>
      </c>
      <c r="E120" s="13" t="s">
        <v>171</v>
      </c>
      <c r="F120" s="38" t="s">
        <v>75</v>
      </c>
      <c r="G120" s="39">
        <v>1</v>
      </c>
      <c r="H120" s="38">
        <v>0</v>
      </c>
      <c r="I120" s="38">
        <f>ROUND(G120*H120,6)</f>
        <v>0</v>
      </c>
      <c r="L120" s="40">
        <v>0</v>
      </c>
      <c r="M120" s="34">
        <f>ROUND(ROUND(L120,2)*ROUND(G120,3),2)</f>
        <v>0</v>
      </c>
      <c r="N120" s="38" t="s">
        <v>69</v>
      </c>
      <c r="O120">
        <f>(M120*21)/100</f>
        <v>0</v>
      </c>
      <c r="P120" t="s">
        <v>27</v>
      </c>
    </row>
    <row r="121" spans="1:16" ht="13.2" x14ac:dyDescent="0.25">
      <c r="A121" s="37" t="s">
        <v>56</v>
      </c>
      <c r="E121" s="41" t="s">
        <v>52</v>
      </c>
    </row>
    <row r="122" spans="1:16" ht="13.2" x14ac:dyDescent="0.25">
      <c r="A122" s="37" t="s">
        <v>58</v>
      </c>
      <c r="E122" s="42" t="s">
        <v>76</v>
      </c>
    </row>
    <row r="123" spans="1:16" ht="145.19999999999999" x14ac:dyDescent="0.25">
      <c r="A123" t="s">
        <v>60</v>
      </c>
      <c r="E123" s="41" t="s">
        <v>138</v>
      </c>
    </row>
    <row r="124" spans="1:16" ht="26.4" x14ac:dyDescent="0.25">
      <c r="A124" t="s">
        <v>49</v>
      </c>
      <c r="B124" s="36" t="s">
        <v>172</v>
      </c>
      <c r="C124" s="36" t="s">
        <v>173</v>
      </c>
      <c r="D124" s="37" t="s">
        <v>52</v>
      </c>
      <c r="E124" s="13" t="s">
        <v>174</v>
      </c>
      <c r="F124" s="38" t="s">
        <v>75</v>
      </c>
      <c r="G124" s="39">
        <v>1</v>
      </c>
      <c r="H124" s="38">
        <v>0</v>
      </c>
      <c r="I124" s="38">
        <f>ROUND(G124*H124,6)</f>
        <v>0</v>
      </c>
      <c r="L124" s="40">
        <v>0</v>
      </c>
      <c r="M124" s="34">
        <f>ROUND(ROUND(L124,2)*ROUND(G124,3),2)</f>
        <v>0</v>
      </c>
      <c r="N124" s="38" t="s">
        <v>69</v>
      </c>
      <c r="O124">
        <f>(M124*21)/100</f>
        <v>0</v>
      </c>
      <c r="P124" t="s">
        <v>27</v>
      </c>
    </row>
    <row r="125" spans="1:16" ht="13.2" x14ac:dyDescent="0.25">
      <c r="A125" s="37" t="s">
        <v>56</v>
      </c>
      <c r="E125" s="41" t="s">
        <v>52</v>
      </c>
    </row>
    <row r="126" spans="1:16" ht="13.2" x14ac:dyDescent="0.25">
      <c r="A126" s="37" t="s">
        <v>58</v>
      </c>
      <c r="E126" s="42" t="s">
        <v>76</v>
      </c>
    </row>
    <row r="127" spans="1:16" ht="145.19999999999999" x14ac:dyDescent="0.25">
      <c r="A127" t="s">
        <v>60</v>
      </c>
      <c r="E127" s="41" t="s">
        <v>138</v>
      </c>
    </row>
  </sheetData>
  <sheetProtection password="923D" sheet="1" objects="1" scenarios="1"/>
  <mergeCells count="18">
    <mergeCell ref="N5:N7"/>
    <mergeCell ref="F5:F7"/>
    <mergeCell ref="G5:G7"/>
    <mergeCell ref="H5:H7"/>
    <mergeCell ref="I5:I7"/>
    <mergeCell ref="L5:M6"/>
    <mergeCell ref="J6:K6"/>
    <mergeCell ref="A5:A7"/>
    <mergeCell ref="B5:B7"/>
    <mergeCell ref="C5:C7"/>
    <mergeCell ref="D5:D7"/>
    <mergeCell ref="E5:E7"/>
    <mergeCell ref="C1:C2"/>
    <mergeCell ref="E1:E2"/>
    <mergeCell ref="E3:H3"/>
    <mergeCell ref="E4:H4"/>
    <mergeCell ref="C3:D3"/>
    <mergeCell ref="C4:D4"/>
  </mergeCells>
  <pageMargins left="0.75" right="0.75" top="1" bottom="1" header="0.5" footer="0.5"/>
  <pageSetup paperSize="9" orientation="landscape" horizontalDpi="300" verticalDpi="30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02"/>
  <sheetViews>
    <sheetView workbookViewId="0">
      <pane ySplit="7" topLeftCell="A8" activePane="bottomLeft" state="frozen"/>
      <selection pane="bottomLeft" activeCell="A8" sqref="A8"/>
    </sheetView>
  </sheetViews>
  <sheetFormatPr defaultColWidth="9.109375" defaultRowHeight="12.75" customHeight="1" x14ac:dyDescent="0.25"/>
  <cols>
    <col min="1" max="1" width="9.109375" hidden="1" customWidth="1"/>
    <col min="2" max="2" width="11.6640625" customWidth="1"/>
    <col min="3" max="3" width="14.6640625" customWidth="1"/>
    <col min="4" max="4" width="9.6640625" customWidth="1"/>
    <col min="5" max="5" width="70.6640625" customWidth="1"/>
    <col min="6" max="6" width="11.6640625" customWidth="1"/>
    <col min="7" max="9" width="16.6640625" customWidth="1"/>
    <col min="10" max="11" width="9.109375" hidden="1" customWidth="1"/>
    <col min="12" max="14" width="16.6640625" customWidth="1"/>
    <col min="15" max="17" width="9.109375" hidden="1" customWidth="1"/>
    <col min="19" max="19" width="30.6640625" customWidth="1"/>
  </cols>
  <sheetData>
    <row r="1" spans="1:20" ht="34.950000000000003" customHeight="1" x14ac:dyDescent="0.25">
      <c r="A1" s="22" t="s">
        <v>18</v>
      </c>
      <c r="B1" s="11"/>
      <c r="C1" s="9"/>
      <c r="D1" s="11"/>
      <c r="E1" s="8" t="s">
        <v>21</v>
      </c>
      <c r="F1" s="11"/>
      <c r="G1" s="11"/>
      <c r="H1" s="11"/>
      <c r="I1" s="11"/>
      <c r="J1" s="11"/>
      <c r="K1" s="11"/>
      <c r="L1" s="11"/>
      <c r="M1" s="11"/>
      <c r="N1" s="11"/>
      <c r="P1" t="s">
        <v>26</v>
      </c>
    </row>
    <row r="2" spans="1:20" ht="19.95" customHeight="1" x14ac:dyDescent="0.25">
      <c r="A2" s="22"/>
      <c r="B2" s="11"/>
      <c r="C2" s="9"/>
      <c r="D2" s="11"/>
      <c r="E2" s="7"/>
      <c r="F2" s="11"/>
      <c r="G2" s="11"/>
      <c r="H2" s="11"/>
      <c r="I2" s="11"/>
      <c r="J2" s="11"/>
      <c r="K2" s="11"/>
      <c r="L2" s="24"/>
      <c r="M2" s="24"/>
      <c r="N2" s="11"/>
      <c r="P2" t="s">
        <v>26</v>
      </c>
    </row>
    <row r="3" spans="1:20" ht="31.95" customHeight="1" x14ac:dyDescent="0.25">
      <c r="A3" s="22" t="s">
        <v>19</v>
      </c>
      <c r="B3" s="26" t="s">
        <v>22</v>
      </c>
      <c r="C3" s="2" t="s">
        <v>2</v>
      </c>
      <c r="D3" s="9"/>
      <c r="E3" s="4" t="s">
        <v>3</v>
      </c>
      <c r="F3" s="9"/>
      <c r="G3" s="9"/>
      <c r="H3" s="9"/>
      <c r="L3" s="23" t="s">
        <v>175</v>
      </c>
      <c r="M3" s="43">
        <f>Rekapitulace!C12</f>
        <v>0</v>
      </c>
      <c r="N3" s="25" t="s">
        <v>0</v>
      </c>
      <c r="O3" t="s">
        <v>23</v>
      </c>
      <c r="P3" t="s">
        <v>27</v>
      </c>
    </row>
    <row r="4" spans="1:20" ht="31.95" customHeight="1" x14ac:dyDescent="0.25">
      <c r="A4" s="28" t="s">
        <v>20</v>
      </c>
      <c r="B4" s="29" t="s">
        <v>28</v>
      </c>
      <c r="C4" s="2" t="s">
        <v>175</v>
      </c>
      <c r="D4" s="9"/>
      <c r="E4" s="3" t="s">
        <v>176</v>
      </c>
      <c r="F4" s="9"/>
      <c r="G4" s="9"/>
      <c r="H4" s="9"/>
      <c r="O4" t="s">
        <v>24</v>
      </c>
      <c r="P4" t="s">
        <v>27</v>
      </c>
    </row>
    <row r="5" spans="1:20" ht="12.75" customHeight="1" x14ac:dyDescent="0.25">
      <c r="A5" s="1" t="s">
        <v>29</v>
      </c>
      <c r="B5" s="1" t="s">
        <v>30</v>
      </c>
      <c r="C5" s="1" t="s">
        <v>31</v>
      </c>
      <c r="D5" s="1" t="s">
        <v>32</v>
      </c>
      <c r="E5" s="1" t="s">
        <v>33</v>
      </c>
      <c r="F5" s="1" t="s">
        <v>34</v>
      </c>
      <c r="G5" s="1" t="s">
        <v>35</v>
      </c>
      <c r="H5" s="1" t="s">
        <v>36</v>
      </c>
      <c r="I5" s="1" t="s">
        <v>37</v>
      </c>
      <c r="J5" s="27"/>
      <c r="K5" s="27"/>
      <c r="L5" s="1" t="s">
        <v>38</v>
      </c>
      <c r="M5" s="1"/>
      <c r="N5" s="1" t="s">
        <v>42</v>
      </c>
      <c r="O5" t="s">
        <v>25</v>
      </c>
      <c r="P5" t="s">
        <v>27</v>
      </c>
    </row>
    <row r="6" spans="1:20" ht="12.75" customHeight="1" x14ac:dyDescent="0.25">
      <c r="A6" s="1"/>
      <c r="B6" s="1"/>
      <c r="C6" s="1"/>
      <c r="D6" s="1"/>
      <c r="E6" s="1"/>
      <c r="F6" s="1"/>
      <c r="G6" s="1"/>
      <c r="H6" s="1"/>
      <c r="I6" s="1"/>
      <c r="J6" s="1" t="s">
        <v>39</v>
      </c>
      <c r="K6" s="1"/>
      <c r="L6" s="1"/>
      <c r="M6" s="1"/>
      <c r="N6" s="1"/>
    </row>
    <row r="7" spans="1:20" ht="12.75" customHeight="1" x14ac:dyDescent="0.25">
      <c r="A7" s="1"/>
      <c r="B7" s="1"/>
      <c r="C7" s="1"/>
      <c r="D7" s="1"/>
      <c r="E7" s="1"/>
      <c r="F7" s="1"/>
      <c r="G7" s="1"/>
      <c r="H7" s="1"/>
      <c r="I7" s="1"/>
      <c r="J7" s="27" t="s">
        <v>40</v>
      </c>
      <c r="K7" s="27" t="s">
        <v>41</v>
      </c>
      <c r="L7" s="27" t="s">
        <v>40</v>
      </c>
      <c r="M7" s="27" t="s">
        <v>41</v>
      </c>
      <c r="N7" s="1"/>
      <c r="S7" t="s">
        <v>43</v>
      </c>
      <c r="T7">
        <f>COUNTIFS(L8:L199,"=0",A8:A199,"P")+COUNTIFS(L8:L199,"",A8:A199,"P")+SUM(Q8:Q199)</f>
        <v>47</v>
      </c>
    </row>
    <row r="8" spans="1:20" ht="26.4" x14ac:dyDescent="0.25">
      <c r="A8" t="s">
        <v>44</v>
      </c>
      <c r="C8" s="30" t="s">
        <v>179</v>
      </c>
      <c r="E8" s="32" t="s">
        <v>178</v>
      </c>
      <c r="J8" s="31">
        <f>0+J9+J26+J63+J72+J169+J190</f>
        <v>0</v>
      </c>
      <c r="K8" s="31">
        <f>0+K9+K26+K63+K72+K169+K190</f>
        <v>0</v>
      </c>
      <c r="L8" s="31">
        <f>0+L9+L26+L63+L72+L169+L190</f>
        <v>0</v>
      </c>
      <c r="M8" s="31">
        <f>0+M9+M26+M63+M72+M169+M190</f>
        <v>0</v>
      </c>
    </row>
    <row r="9" spans="1:20" ht="13.2" x14ac:dyDescent="0.25">
      <c r="A9" t="s">
        <v>46</v>
      </c>
      <c r="C9" s="33" t="s">
        <v>180</v>
      </c>
      <c r="E9" s="35" t="s">
        <v>181</v>
      </c>
      <c r="J9" s="34">
        <f>0</f>
        <v>0</v>
      </c>
      <c r="K9" s="34">
        <f>0</f>
        <v>0</v>
      </c>
      <c r="L9" s="34">
        <f>0+L10+L14+L18+L22</f>
        <v>0</v>
      </c>
      <c r="M9" s="34">
        <f>0+M10+M14+M18+M22</f>
        <v>0</v>
      </c>
    </row>
    <row r="10" spans="1:20" ht="26.4" x14ac:dyDescent="0.25">
      <c r="A10" t="s">
        <v>49</v>
      </c>
      <c r="B10" s="36" t="s">
        <v>64</v>
      </c>
      <c r="C10" s="36" t="s">
        <v>182</v>
      </c>
      <c r="D10" s="37" t="s">
        <v>52</v>
      </c>
      <c r="E10" s="13" t="s">
        <v>183</v>
      </c>
      <c r="F10" s="38" t="s">
        <v>94</v>
      </c>
      <c r="G10" s="39">
        <v>40</v>
      </c>
      <c r="H10" s="38">
        <v>0</v>
      </c>
      <c r="I10" s="38">
        <f>ROUND(G10*H10,6)</f>
        <v>0</v>
      </c>
      <c r="L10" s="40">
        <v>0</v>
      </c>
      <c r="M10" s="34">
        <f>ROUND(ROUND(L10,2)*ROUND(G10,3),2)</f>
        <v>0</v>
      </c>
      <c r="N10" s="38" t="s">
        <v>55</v>
      </c>
      <c r="O10">
        <f>(M10*21)/100</f>
        <v>0</v>
      </c>
      <c r="P10" t="s">
        <v>27</v>
      </c>
    </row>
    <row r="11" spans="1:20" ht="13.2" x14ac:dyDescent="0.25">
      <c r="A11" s="37" t="s">
        <v>56</v>
      </c>
      <c r="E11" s="41" t="s">
        <v>122</v>
      </c>
    </row>
    <row r="12" spans="1:20" ht="26.4" x14ac:dyDescent="0.25">
      <c r="A12" s="37" t="s">
        <v>58</v>
      </c>
      <c r="E12" s="42" t="s">
        <v>184</v>
      </c>
    </row>
    <row r="13" spans="1:20" ht="79.2" x14ac:dyDescent="0.25">
      <c r="A13" t="s">
        <v>60</v>
      </c>
      <c r="E13" s="41" t="s">
        <v>185</v>
      </c>
    </row>
    <row r="14" spans="1:20" ht="13.2" x14ac:dyDescent="0.25">
      <c r="A14" t="s">
        <v>49</v>
      </c>
      <c r="B14" s="36" t="s">
        <v>27</v>
      </c>
      <c r="C14" s="36" t="s">
        <v>186</v>
      </c>
      <c r="D14" s="37" t="s">
        <v>52</v>
      </c>
      <c r="E14" s="13" t="s">
        <v>187</v>
      </c>
      <c r="F14" s="38" t="s">
        <v>94</v>
      </c>
      <c r="G14" s="39">
        <v>5</v>
      </c>
      <c r="H14" s="38">
        <v>0</v>
      </c>
      <c r="I14" s="38">
        <f>ROUND(G14*H14,6)</f>
        <v>0</v>
      </c>
      <c r="L14" s="40">
        <v>0</v>
      </c>
      <c r="M14" s="34">
        <f>ROUND(ROUND(L14,2)*ROUND(G14,3),2)</f>
        <v>0</v>
      </c>
      <c r="N14" s="38" t="s">
        <v>55</v>
      </c>
      <c r="O14">
        <f>(M14*21)/100</f>
        <v>0</v>
      </c>
      <c r="P14" t="s">
        <v>27</v>
      </c>
    </row>
    <row r="15" spans="1:20" ht="13.2" x14ac:dyDescent="0.25">
      <c r="A15" s="37" t="s">
        <v>56</v>
      </c>
      <c r="E15" s="41" t="s">
        <v>122</v>
      </c>
    </row>
    <row r="16" spans="1:20" ht="26.4" x14ac:dyDescent="0.25">
      <c r="A16" s="37" t="s">
        <v>58</v>
      </c>
      <c r="E16" s="42" t="s">
        <v>184</v>
      </c>
    </row>
    <row r="17" spans="1:16" ht="79.2" x14ac:dyDescent="0.25">
      <c r="A17" t="s">
        <v>60</v>
      </c>
      <c r="E17" s="41" t="s">
        <v>185</v>
      </c>
    </row>
    <row r="18" spans="1:16" ht="13.2" x14ac:dyDescent="0.25">
      <c r="A18" t="s">
        <v>49</v>
      </c>
      <c r="B18" s="36" t="s">
        <v>26</v>
      </c>
      <c r="C18" s="36" t="s">
        <v>188</v>
      </c>
      <c r="D18" s="37" t="s">
        <v>52</v>
      </c>
      <c r="E18" s="13" t="s">
        <v>189</v>
      </c>
      <c r="F18" s="38" t="s">
        <v>190</v>
      </c>
      <c r="G18" s="39">
        <v>1</v>
      </c>
      <c r="H18" s="38">
        <v>0</v>
      </c>
      <c r="I18" s="38">
        <f>ROUND(G18*H18,6)</f>
        <v>0</v>
      </c>
      <c r="L18" s="40">
        <v>0</v>
      </c>
      <c r="M18" s="34">
        <f>ROUND(ROUND(L18,2)*ROUND(G18,3),2)</f>
        <v>0</v>
      </c>
      <c r="N18" s="38" t="s">
        <v>55</v>
      </c>
      <c r="O18">
        <f>(M18*21)/100</f>
        <v>0</v>
      </c>
      <c r="P18" t="s">
        <v>27</v>
      </c>
    </row>
    <row r="19" spans="1:16" ht="13.2" x14ac:dyDescent="0.25">
      <c r="A19" s="37" t="s">
        <v>56</v>
      </c>
      <c r="E19" s="41" t="s">
        <v>122</v>
      </c>
    </row>
    <row r="20" spans="1:16" ht="26.4" x14ac:dyDescent="0.25">
      <c r="A20" s="37" t="s">
        <v>58</v>
      </c>
      <c r="E20" s="42" t="s">
        <v>184</v>
      </c>
    </row>
    <row r="21" spans="1:16" ht="105.6" x14ac:dyDescent="0.25">
      <c r="A21" t="s">
        <v>60</v>
      </c>
      <c r="E21" s="41" t="s">
        <v>191</v>
      </c>
    </row>
    <row r="22" spans="1:16" ht="13.2" x14ac:dyDescent="0.25">
      <c r="A22" t="s">
        <v>49</v>
      </c>
      <c r="B22" s="36" t="s">
        <v>84</v>
      </c>
      <c r="C22" s="36" t="s">
        <v>192</v>
      </c>
      <c r="D22" s="37" t="s">
        <v>52</v>
      </c>
      <c r="E22" s="13" t="s">
        <v>193</v>
      </c>
      <c r="F22" s="38" t="s">
        <v>75</v>
      </c>
      <c r="G22" s="39">
        <v>2</v>
      </c>
      <c r="H22" s="38">
        <v>0</v>
      </c>
      <c r="I22" s="38">
        <f>ROUND(G22*H22,6)</f>
        <v>0</v>
      </c>
      <c r="L22" s="40">
        <v>0</v>
      </c>
      <c r="M22" s="34">
        <f>ROUND(ROUND(L22,2)*ROUND(G22,3),2)</f>
        <v>0</v>
      </c>
      <c r="N22" s="38" t="s">
        <v>55</v>
      </c>
      <c r="O22">
        <f>(M22*21)/100</f>
        <v>0</v>
      </c>
      <c r="P22" t="s">
        <v>27</v>
      </c>
    </row>
    <row r="23" spans="1:16" ht="13.2" x14ac:dyDescent="0.25">
      <c r="A23" s="37" t="s">
        <v>56</v>
      </c>
      <c r="E23" s="41" t="s">
        <v>122</v>
      </c>
    </row>
    <row r="24" spans="1:16" ht="26.4" x14ac:dyDescent="0.25">
      <c r="A24" s="37" t="s">
        <v>58</v>
      </c>
      <c r="E24" s="42" t="s">
        <v>184</v>
      </c>
    </row>
    <row r="25" spans="1:16" ht="39.6" x14ac:dyDescent="0.25">
      <c r="A25" t="s">
        <v>60</v>
      </c>
      <c r="E25" s="41" t="s">
        <v>194</v>
      </c>
    </row>
    <row r="26" spans="1:16" ht="13.2" x14ac:dyDescent="0.25">
      <c r="A26" t="s">
        <v>46</v>
      </c>
      <c r="C26" s="33" t="s">
        <v>195</v>
      </c>
      <c r="E26" s="35" t="s">
        <v>196</v>
      </c>
      <c r="J26" s="34">
        <f>0</f>
        <v>0</v>
      </c>
      <c r="K26" s="34">
        <f>0</f>
        <v>0</v>
      </c>
      <c r="L26" s="34">
        <f>0+L27+L31+L35+L39+L43+L47+L51+L55+L59</f>
        <v>0</v>
      </c>
      <c r="M26" s="34">
        <f>0+M27+M31+M35+M39+M43+M47+M51+M55+M59</f>
        <v>0</v>
      </c>
    </row>
    <row r="27" spans="1:16" ht="13.2" x14ac:dyDescent="0.25">
      <c r="A27" t="s">
        <v>49</v>
      </c>
      <c r="B27" s="36" t="s">
        <v>91</v>
      </c>
      <c r="C27" s="36" t="s">
        <v>197</v>
      </c>
      <c r="D27" s="37" t="s">
        <v>52</v>
      </c>
      <c r="E27" s="13" t="s">
        <v>198</v>
      </c>
      <c r="F27" s="38" t="s">
        <v>94</v>
      </c>
      <c r="G27" s="39">
        <v>12</v>
      </c>
      <c r="H27" s="38">
        <v>0</v>
      </c>
      <c r="I27" s="38">
        <f>ROUND(G27*H27,6)</f>
        <v>0</v>
      </c>
      <c r="L27" s="40">
        <v>0</v>
      </c>
      <c r="M27" s="34">
        <f>ROUND(ROUND(L27,2)*ROUND(G27,3),2)</f>
        <v>0</v>
      </c>
      <c r="N27" s="38" t="s">
        <v>55</v>
      </c>
      <c r="O27">
        <f>(M27*21)/100</f>
        <v>0</v>
      </c>
      <c r="P27" t="s">
        <v>27</v>
      </c>
    </row>
    <row r="28" spans="1:16" ht="13.2" x14ac:dyDescent="0.25">
      <c r="A28" s="37" t="s">
        <v>56</v>
      </c>
      <c r="E28" s="41" t="s">
        <v>122</v>
      </c>
    </row>
    <row r="29" spans="1:16" ht="26.4" x14ac:dyDescent="0.25">
      <c r="A29" s="37" t="s">
        <v>58</v>
      </c>
      <c r="E29" s="42" t="s">
        <v>184</v>
      </c>
    </row>
    <row r="30" spans="1:16" ht="52.8" x14ac:dyDescent="0.25">
      <c r="A30" t="s">
        <v>60</v>
      </c>
      <c r="E30" s="41" t="s">
        <v>199</v>
      </c>
    </row>
    <row r="31" spans="1:16" ht="13.2" x14ac:dyDescent="0.25">
      <c r="A31" t="s">
        <v>49</v>
      </c>
      <c r="B31" s="36" t="s">
        <v>96</v>
      </c>
      <c r="C31" s="36" t="s">
        <v>200</v>
      </c>
      <c r="D31" s="37" t="s">
        <v>52</v>
      </c>
      <c r="E31" s="13" t="s">
        <v>201</v>
      </c>
      <c r="F31" s="38" t="s">
        <v>75</v>
      </c>
      <c r="G31" s="39">
        <v>4</v>
      </c>
      <c r="H31" s="38">
        <v>0</v>
      </c>
      <c r="I31" s="38">
        <f>ROUND(G31*H31,6)</f>
        <v>0</v>
      </c>
      <c r="L31" s="40">
        <v>0</v>
      </c>
      <c r="M31" s="34">
        <f>ROUND(ROUND(L31,2)*ROUND(G31,3),2)</f>
        <v>0</v>
      </c>
      <c r="N31" s="38" t="s">
        <v>55</v>
      </c>
      <c r="O31">
        <f>(M31*21)/100</f>
        <v>0</v>
      </c>
      <c r="P31" t="s">
        <v>27</v>
      </c>
    </row>
    <row r="32" spans="1:16" ht="13.2" x14ac:dyDescent="0.25">
      <c r="A32" s="37" t="s">
        <v>56</v>
      </c>
      <c r="E32" s="41" t="s">
        <v>122</v>
      </c>
    </row>
    <row r="33" spans="1:16" ht="26.4" x14ac:dyDescent="0.25">
      <c r="A33" s="37" t="s">
        <v>58</v>
      </c>
      <c r="E33" s="42" t="s">
        <v>184</v>
      </c>
    </row>
    <row r="34" spans="1:16" ht="39.6" x14ac:dyDescent="0.25">
      <c r="A34" t="s">
        <v>60</v>
      </c>
      <c r="E34" s="41" t="s">
        <v>202</v>
      </c>
    </row>
    <row r="35" spans="1:16" ht="13.2" x14ac:dyDescent="0.25">
      <c r="A35" t="s">
        <v>49</v>
      </c>
      <c r="B35" s="36" t="s">
        <v>99</v>
      </c>
      <c r="C35" s="36" t="s">
        <v>203</v>
      </c>
      <c r="D35" s="37" t="s">
        <v>52</v>
      </c>
      <c r="E35" s="13" t="s">
        <v>204</v>
      </c>
      <c r="F35" s="38" t="s">
        <v>94</v>
      </c>
      <c r="G35" s="39">
        <v>30</v>
      </c>
      <c r="H35" s="38">
        <v>0</v>
      </c>
      <c r="I35" s="38">
        <f>ROUND(G35*H35,6)</f>
        <v>0</v>
      </c>
      <c r="L35" s="40">
        <v>0</v>
      </c>
      <c r="M35" s="34">
        <f>ROUND(ROUND(L35,2)*ROUND(G35,3),2)</f>
        <v>0</v>
      </c>
      <c r="N35" s="38" t="s">
        <v>55</v>
      </c>
      <c r="O35">
        <f>(M35*21)/100</f>
        <v>0</v>
      </c>
      <c r="P35" t="s">
        <v>27</v>
      </c>
    </row>
    <row r="36" spans="1:16" ht="13.2" x14ac:dyDescent="0.25">
      <c r="A36" s="37" t="s">
        <v>56</v>
      </c>
      <c r="E36" s="41" t="s">
        <v>122</v>
      </c>
    </row>
    <row r="37" spans="1:16" ht="26.4" x14ac:dyDescent="0.25">
      <c r="A37" s="37" t="s">
        <v>58</v>
      </c>
      <c r="E37" s="42" t="s">
        <v>184</v>
      </c>
    </row>
    <row r="38" spans="1:16" ht="39.6" x14ac:dyDescent="0.25">
      <c r="A38" t="s">
        <v>60</v>
      </c>
      <c r="E38" s="41" t="s">
        <v>205</v>
      </c>
    </row>
    <row r="39" spans="1:16" ht="13.2" x14ac:dyDescent="0.25">
      <c r="A39" t="s">
        <v>49</v>
      </c>
      <c r="B39" s="36" t="s">
        <v>102</v>
      </c>
      <c r="C39" s="36" t="s">
        <v>206</v>
      </c>
      <c r="D39" s="37" t="s">
        <v>52</v>
      </c>
      <c r="E39" s="13" t="s">
        <v>207</v>
      </c>
      <c r="F39" s="38" t="s">
        <v>94</v>
      </c>
      <c r="G39" s="39">
        <v>5</v>
      </c>
      <c r="H39" s="38">
        <v>0</v>
      </c>
      <c r="I39" s="38">
        <f>ROUND(G39*H39,6)</f>
        <v>0</v>
      </c>
      <c r="L39" s="40">
        <v>0</v>
      </c>
      <c r="M39" s="34">
        <f>ROUND(ROUND(L39,2)*ROUND(G39,3),2)</f>
        <v>0</v>
      </c>
      <c r="N39" s="38" t="s">
        <v>55</v>
      </c>
      <c r="O39">
        <f>(M39*21)/100</f>
        <v>0</v>
      </c>
      <c r="P39" t="s">
        <v>27</v>
      </c>
    </row>
    <row r="40" spans="1:16" ht="13.2" x14ac:dyDescent="0.25">
      <c r="A40" s="37" t="s">
        <v>56</v>
      </c>
      <c r="E40" s="41" t="s">
        <v>122</v>
      </c>
    </row>
    <row r="41" spans="1:16" ht="26.4" x14ac:dyDescent="0.25">
      <c r="A41" s="37" t="s">
        <v>58</v>
      </c>
      <c r="E41" s="42" t="s">
        <v>184</v>
      </c>
    </row>
    <row r="42" spans="1:16" ht="39.6" x14ac:dyDescent="0.25">
      <c r="A42" t="s">
        <v>60</v>
      </c>
      <c r="E42" s="41" t="s">
        <v>208</v>
      </c>
    </row>
    <row r="43" spans="1:16" ht="26.4" x14ac:dyDescent="0.25">
      <c r="A43" t="s">
        <v>49</v>
      </c>
      <c r="B43" s="36" t="s">
        <v>106</v>
      </c>
      <c r="C43" s="36" t="s">
        <v>209</v>
      </c>
      <c r="D43" s="37" t="s">
        <v>52</v>
      </c>
      <c r="E43" s="13" t="s">
        <v>210</v>
      </c>
      <c r="F43" s="38" t="s">
        <v>75</v>
      </c>
      <c r="G43" s="39">
        <v>3</v>
      </c>
      <c r="H43" s="38">
        <v>0</v>
      </c>
      <c r="I43" s="38">
        <f>ROUND(G43*H43,6)</f>
        <v>0</v>
      </c>
      <c r="L43" s="40">
        <v>0</v>
      </c>
      <c r="M43" s="34">
        <f>ROUND(ROUND(L43,2)*ROUND(G43,3),2)</f>
        <v>0</v>
      </c>
      <c r="N43" s="38" t="s">
        <v>55</v>
      </c>
      <c r="O43">
        <f>(M43*21)/100</f>
        <v>0</v>
      </c>
      <c r="P43" t="s">
        <v>27</v>
      </c>
    </row>
    <row r="44" spans="1:16" ht="13.2" x14ac:dyDescent="0.25">
      <c r="A44" s="37" t="s">
        <v>56</v>
      </c>
      <c r="E44" s="41" t="s">
        <v>122</v>
      </c>
    </row>
    <row r="45" spans="1:16" ht="26.4" x14ac:dyDescent="0.25">
      <c r="A45" s="37" t="s">
        <v>58</v>
      </c>
      <c r="E45" s="42" t="s">
        <v>184</v>
      </c>
    </row>
    <row r="46" spans="1:16" ht="52.8" x14ac:dyDescent="0.25">
      <c r="A46" t="s">
        <v>60</v>
      </c>
      <c r="E46" s="41" t="s">
        <v>199</v>
      </c>
    </row>
    <row r="47" spans="1:16" ht="26.4" x14ac:dyDescent="0.25">
      <c r="A47" t="s">
        <v>49</v>
      </c>
      <c r="B47" s="36" t="s">
        <v>109</v>
      </c>
      <c r="C47" s="36" t="s">
        <v>107</v>
      </c>
      <c r="D47" s="37" t="s">
        <v>52</v>
      </c>
      <c r="E47" s="13" t="s">
        <v>108</v>
      </c>
      <c r="F47" s="38" t="s">
        <v>75</v>
      </c>
      <c r="G47" s="39">
        <v>1</v>
      </c>
      <c r="H47" s="38">
        <v>0</v>
      </c>
      <c r="I47" s="38">
        <f>ROUND(G47*H47,6)</f>
        <v>0</v>
      </c>
      <c r="L47" s="40">
        <v>0</v>
      </c>
      <c r="M47" s="34">
        <f>ROUND(ROUND(L47,2)*ROUND(G47,3),2)</f>
        <v>0</v>
      </c>
      <c r="N47" s="38" t="s">
        <v>55</v>
      </c>
      <c r="O47">
        <f>(M47*21)/100</f>
        <v>0</v>
      </c>
      <c r="P47" t="s">
        <v>27</v>
      </c>
    </row>
    <row r="48" spans="1:16" ht="13.2" x14ac:dyDescent="0.25">
      <c r="A48" s="37" t="s">
        <v>56</v>
      </c>
      <c r="E48" s="41" t="s">
        <v>122</v>
      </c>
    </row>
    <row r="49" spans="1:16" ht="26.4" x14ac:dyDescent="0.25">
      <c r="A49" s="37" t="s">
        <v>58</v>
      </c>
      <c r="E49" s="42" t="s">
        <v>184</v>
      </c>
    </row>
    <row r="50" spans="1:16" ht="105.6" x14ac:dyDescent="0.25">
      <c r="A50" t="s">
        <v>60</v>
      </c>
      <c r="E50" s="41" t="s">
        <v>211</v>
      </c>
    </row>
    <row r="51" spans="1:16" ht="26.4" x14ac:dyDescent="0.25">
      <c r="A51" t="s">
        <v>49</v>
      </c>
      <c r="B51" s="36" t="s">
        <v>113</v>
      </c>
      <c r="C51" s="36" t="s">
        <v>212</v>
      </c>
      <c r="D51" s="37" t="s">
        <v>52</v>
      </c>
      <c r="E51" s="13" t="s">
        <v>213</v>
      </c>
      <c r="F51" s="38" t="s">
        <v>75</v>
      </c>
      <c r="G51" s="39">
        <v>1</v>
      </c>
      <c r="H51" s="38">
        <v>0</v>
      </c>
      <c r="I51" s="38">
        <f>ROUND(G51*H51,6)</f>
        <v>0</v>
      </c>
      <c r="L51" s="40">
        <v>0</v>
      </c>
      <c r="M51" s="34">
        <f>ROUND(ROUND(L51,2)*ROUND(G51,3),2)</f>
        <v>0</v>
      </c>
      <c r="N51" s="38" t="s">
        <v>55</v>
      </c>
      <c r="O51">
        <f>(M51*21)/100</f>
        <v>0</v>
      </c>
      <c r="P51" t="s">
        <v>27</v>
      </c>
    </row>
    <row r="52" spans="1:16" ht="13.2" x14ac:dyDescent="0.25">
      <c r="A52" s="37" t="s">
        <v>56</v>
      </c>
      <c r="E52" s="41" t="s">
        <v>122</v>
      </c>
    </row>
    <row r="53" spans="1:16" ht="26.4" x14ac:dyDescent="0.25">
      <c r="A53" s="37" t="s">
        <v>58</v>
      </c>
      <c r="E53" s="42" t="s">
        <v>184</v>
      </c>
    </row>
    <row r="54" spans="1:16" ht="105.6" x14ac:dyDescent="0.25">
      <c r="A54" t="s">
        <v>60</v>
      </c>
      <c r="E54" s="41" t="s">
        <v>211</v>
      </c>
    </row>
    <row r="55" spans="1:16" ht="13.2" x14ac:dyDescent="0.25">
      <c r="A55" t="s">
        <v>49</v>
      </c>
      <c r="B55" s="36" t="s">
        <v>119</v>
      </c>
      <c r="C55" s="36" t="s">
        <v>214</v>
      </c>
      <c r="D55" s="37" t="s">
        <v>52</v>
      </c>
      <c r="E55" s="13" t="s">
        <v>215</v>
      </c>
      <c r="F55" s="38" t="s">
        <v>75</v>
      </c>
      <c r="G55" s="39">
        <v>15</v>
      </c>
      <c r="H55" s="38">
        <v>0</v>
      </c>
      <c r="I55" s="38">
        <f>ROUND(G55*H55,6)</f>
        <v>0</v>
      </c>
      <c r="L55" s="40">
        <v>0</v>
      </c>
      <c r="M55" s="34">
        <f>ROUND(ROUND(L55,2)*ROUND(G55,3),2)</f>
        <v>0</v>
      </c>
      <c r="N55" s="38" t="s">
        <v>55</v>
      </c>
      <c r="O55">
        <f>(M55*21)/100</f>
        <v>0</v>
      </c>
      <c r="P55" t="s">
        <v>27</v>
      </c>
    </row>
    <row r="56" spans="1:16" ht="13.2" x14ac:dyDescent="0.25">
      <c r="A56" s="37" t="s">
        <v>56</v>
      </c>
      <c r="E56" s="41" t="s">
        <v>122</v>
      </c>
    </row>
    <row r="57" spans="1:16" ht="26.4" x14ac:dyDescent="0.25">
      <c r="A57" s="37" t="s">
        <v>58</v>
      </c>
      <c r="E57" s="42" t="s">
        <v>184</v>
      </c>
    </row>
    <row r="58" spans="1:16" ht="92.4" x14ac:dyDescent="0.25">
      <c r="A58" t="s">
        <v>60</v>
      </c>
      <c r="E58" s="41" t="s">
        <v>216</v>
      </c>
    </row>
    <row r="59" spans="1:16" ht="26.4" x14ac:dyDescent="0.25">
      <c r="A59" t="s">
        <v>49</v>
      </c>
      <c r="B59" s="36" t="s">
        <v>124</v>
      </c>
      <c r="C59" s="36" t="s">
        <v>217</v>
      </c>
      <c r="D59" s="37" t="s">
        <v>52</v>
      </c>
      <c r="E59" s="13" t="s">
        <v>218</v>
      </c>
      <c r="F59" s="38" t="s">
        <v>75</v>
      </c>
      <c r="G59" s="39">
        <v>1</v>
      </c>
      <c r="H59" s="38">
        <v>0</v>
      </c>
      <c r="I59" s="38">
        <f>ROUND(G59*H59,6)</f>
        <v>0</v>
      </c>
      <c r="L59" s="40">
        <v>0</v>
      </c>
      <c r="M59" s="34">
        <f>ROUND(ROUND(L59,2)*ROUND(G59,3),2)</f>
        <v>0</v>
      </c>
      <c r="N59" s="38" t="s">
        <v>55</v>
      </c>
      <c r="O59">
        <f>(M59*21)/100</f>
        <v>0</v>
      </c>
      <c r="P59" t="s">
        <v>27</v>
      </c>
    </row>
    <row r="60" spans="1:16" ht="13.2" x14ac:dyDescent="0.25">
      <c r="A60" s="37" t="s">
        <v>56</v>
      </c>
      <c r="E60" s="41" t="s">
        <v>122</v>
      </c>
    </row>
    <row r="61" spans="1:16" ht="26.4" x14ac:dyDescent="0.25">
      <c r="A61" s="37" t="s">
        <v>58</v>
      </c>
      <c r="E61" s="42" t="s">
        <v>184</v>
      </c>
    </row>
    <row r="62" spans="1:16" ht="105.6" x14ac:dyDescent="0.25">
      <c r="A62" t="s">
        <v>60</v>
      </c>
      <c r="E62" s="41" t="s">
        <v>219</v>
      </c>
    </row>
    <row r="63" spans="1:16" ht="13.2" x14ac:dyDescent="0.25">
      <c r="A63" t="s">
        <v>46</v>
      </c>
      <c r="C63" s="33" t="s">
        <v>220</v>
      </c>
      <c r="E63" s="35" t="s">
        <v>221</v>
      </c>
      <c r="J63" s="34">
        <f>0</f>
        <v>0</v>
      </c>
      <c r="K63" s="34">
        <f>0</f>
        <v>0</v>
      </c>
      <c r="L63" s="34">
        <f>0+L64+L68</f>
        <v>0</v>
      </c>
      <c r="M63" s="34">
        <f>0+M64+M68</f>
        <v>0</v>
      </c>
    </row>
    <row r="64" spans="1:16" ht="13.2" x14ac:dyDescent="0.25">
      <c r="A64" t="s">
        <v>49</v>
      </c>
      <c r="B64" s="36" t="s">
        <v>127</v>
      </c>
      <c r="C64" s="36" t="s">
        <v>120</v>
      </c>
      <c r="D64" s="37" t="s">
        <v>52</v>
      </c>
      <c r="E64" s="13" t="s">
        <v>121</v>
      </c>
      <c r="F64" s="38" t="s">
        <v>75</v>
      </c>
      <c r="G64" s="39">
        <v>1</v>
      </c>
      <c r="H64" s="38">
        <v>0</v>
      </c>
      <c r="I64" s="38">
        <f>ROUND(G64*H64,6)</f>
        <v>0</v>
      </c>
      <c r="L64" s="40">
        <v>0</v>
      </c>
      <c r="M64" s="34">
        <f>ROUND(ROUND(L64,2)*ROUND(G64,3),2)</f>
        <v>0</v>
      </c>
      <c r="N64" s="38" t="s">
        <v>55</v>
      </c>
      <c r="O64">
        <f>(M64*21)/100</f>
        <v>0</v>
      </c>
      <c r="P64" t="s">
        <v>27</v>
      </c>
    </row>
    <row r="65" spans="1:16" ht="13.2" x14ac:dyDescent="0.25">
      <c r="A65" s="37" t="s">
        <v>56</v>
      </c>
      <c r="E65" s="41" t="s">
        <v>122</v>
      </c>
    </row>
    <row r="66" spans="1:16" ht="26.4" x14ac:dyDescent="0.25">
      <c r="A66" s="37" t="s">
        <v>58</v>
      </c>
      <c r="E66" s="42" t="s">
        <v>184</v>
      </c>
    </row>
    <row r="67" spans="1:16" ht="105.6" x14ac:dyDescent="0.25">
      <c r="A67" t="s">
        <v>60</v>
      </c>
      <c r="E67" s="41" t="s">
        <v>123</v>
      </c>
    </row>
    <row r="68" spans="1:16" ht="13.2" x14ac:dyDescent="0.25">
      <c r="A68" t="s">
        <v>49</v>
      </c>
      <c r="B68" s="36" t="s">
        <v>131</v>
      </c>
      <c r="C68" s="36" t="s">
        <v>222</v>
      </c>
      <c r="D68" s="37" t="s">
        <v>52</v>
      </c>
      <c r="E68" s="13" t="s">
        <v>223</v>
      </c>
      <c r="F68" s="38" t="s">
        <v>75</v>
      </c>
      <c r="G68" s="39">
        <v>2</v>
      </c>
      <c r="H68" s="38">
        <v>0</v>
      </c>
      <c r="I68" s="38">
        <f>ROUND(G68*H68,6)</f>
        <v>0</v>
      </c>
      <c r="L68" s="40">
        <v>0</v>
      </c>
      <c r="M68" s="34">
        <f>ROUND(ROUND(L68,2)*ROUND(G68,3),2)</f>
        <v>0</v>
      </c>
      <c r="N68" s="38" t="s">
        <v>55</v>
      </c>
      <c r="O68">
        <f>(M68*21)/100</f>
        <v>0</v>
      </c>
      <c r="P68" t="s">
        <v>27</v>
      </c>
    </row>
    <row r="69" spans="1:16" ht="13.2" x14ac:dyDescent="0.25">
      <c r="A69" s="37" t="s">
        <v>56</v>
      </c>
      <c r="E69" s="41" t="s">
        <v>122</v>
      </c>
    </row>
    <row r="70" spans="1:16" ht="26.4" x14ac:dyDescent="0.25">
      <c r="A70" s="37" t="s">
        <v>58</v>
      </c>
      <c r="E70" s="42" t="s">
        <v>184</v>
      </c>
    </row>
    <row r="71" spans="1:16" ht="105.6" x14ac:dyDescent="0.25">
      <c r="A71" t="s">
        <v>60</v>
      </c>
      <c r="E71" s="41" t="s">
        <v>123</v>
      </c>
    </row>
    <row r="72" spans="1:16" ht="26.4" x14ac:dyDescent="0.25">
      <c r="A72" t="s">
        <v>46</v>
      </c>
      <c r="C72" s="33" t="s">
        <v>224</v>
      </c>
      <c r="E72" s="35" t="s">
        <v>225</v>
      </c>
      <c r="J72" s="34">
        <f>0</f>
        <v>0</v>
      </c>
      <c r="K72" s="34">
        <f>0</f>
        <v>0</v>
      </c>
      <c r="L72" s="34">
        <f>0+L73+L77+L81+L85+L89+L93+L97+L101+L105+L109+L113+L117+L121+L125+L129+L133+L137+L141+L145+L149+L153+L157+L161+L165</f>
        <v>0</v>
      </c>
      <c r="M72" s="34">
        <f>0+M73+M77+M81+M85+M89+M93+M97+M101+M105+M109+M113+M117+M121+M125+M129+M133+M137+M141+M145+M149+M153+M157+M161+M165</f>
        <v>0</v>
      </c>
    </row>
    <row r="73" spans="1:16" ht="13.2" x14ac:dyDescent="0.25">
      <c r="A73" t="s">
        <v>49</v>
      </c>
      <c r="B73" s="36" t="s">
        <v>135</v>
      </c>
      <c r="C73" s="36" t="s">
        <v>226</v>
      </c>
      <c r="D73" s="37" t="s">
        <v>52</v>
      </c>
      <c r="E73" s="13" t="s">
        <v>227</v>
      </c>
      <c r="F73" s="38" t="s">
        <v>75</v>
      </c>
      <c r="G73" s="39">
        <v>1</v>
      </c>
      <c r="H73" s="38">
        <v>0</v>
      </c>
      <c r="I73" s="38">
        <f>ROUND(G73*H73,6)</f>
        <v>0</v>
      </c>
      <c r="L73" s="40">
        <v>0</v>
      </c>
      <c r="M73" s="34">
        <f>ROUND(ROUND(L73,2)*ROUND(G73,3),2)</f>
        <v>0</v>
      </c>
      <c r="N73" s="38" t="s">
        <v>55</v>
      </c>
      <c r="O73">
        <f>(M73*21)/100</f>
        <v>0</v>
      </c>
      <c r="P73" t="s">
        <v>27</v>
      </c>
    </row>
    <row r="74" spans="1:16" ht="13.2" x14ac:dyDescent="0.25">
      <c r="A74" s="37" t="s">
        <v>56</v>
      </c>
      <c r="E74" s="41" t="s">
        <v>122</v>
      </c>
    </row>
    <row r="75" spans="1:16" ht="26.4" x14ac:dyDescent="0.25">
      <c r="A75" s="37" t="s">
        <v>58</v>
      </c>
      <c r="E75" s="42" t="s">
        <v>228</v>
      </c>
    </row>
    <row r="76" spans="1:16" ht="171.6" x14ac:dyDescent="0.25">
      <c r="A76" t="s">
        <v>60</v>
      </c>
      <c r="E76" s="41" t="s">
        <v>229</v>
      </c>
    </row>
    <row r="77" spans="1:16" ht="39.6" x14ac:dyDescent="0.25">
      <c r="A77" t="s">
        <v>49</v>
      </c>
      <c r="B77" s="36" t="s">
        <v>139</v>
      </c>
      <c r="C77" s="36" t="s">
        <v>230</v>
      </c>
      <c r="D77" s="37" t="s">
        <v>52</v>
      </c>
      <c r="E77" s="13" t="s">
        <v>231</v>
      </c>
      <c r="F77" s="38" t="s">
        <v>75</v>
      </c>
      <c r="G77" s="39">
        <v>1</v>
      </c>
      <c r="H77" s="38">
        <v>0</v>
      </c>
      <c r="I77" s="38">
        <f>ROUND(G77*H77,6)</f>
        <v>0</v>
      </c>
      <c r="L77" s="40">
        <v>0</v>
      </c>
      <c r="M77" s="34">
        <f>ROUND(ROUND(L77,2)*ROUND(G77,3),2)</f>
        <v>0</v>
      </c>
      <c r="N77" s="38" t="s">
        <v>55</v>
      </c>
      <c r="O77">
        <f>(M77*21)/100</f>
        <v>0</v>
      </c>
      <c r="P77" t="s">
        <v>27</v>
      </c>
    </row>
    <row r="78" spans="1:16" ht="13.2" x14ac:dyDescent="0.25">
      <c r="A78" s="37" t="s">
        <v>56</v>
      </c>
      <c r="E78" s="41" t="s">
        <v>122</v>
      </c>
    </row>
    <row r="79" spans="1:16" ht="26.4" x14ac:dyDescent="0.25">
      <c r="A79" s="37" t="s">
        <v>58</v>
      </c>
      <c r="E79" s="42" t="s">
        <v>228</v>
      </c>
    </row>
    <row r="80" spans="1:16" ht="92.4" x14ac:dyDescent="0.25">
      <c r="A80" t="s">
        <v>60</v>
      </c>
      <c r="E80" s="41" t="s">
        <v>232</v>
      </c>
    </row>
    <row r="81" spans="1:16" ht="13.2" x14ac:dyDescent="0.25">
      <c r="A81" t="s">
        <v>49</v>
      </c>
      <c r="B81" s="36" t="s">
        <v>142</v>
      </c>
      <c r="C81" s="36" t="s">
        <v>233</v>
      </c>
      <c r="D81" s="37" t="s">
        <v>52</v>
      </c>
      <c r="E81" s="13" t="s">
        <v>234</v>
      </c>
      <c r="F81" s="38" t="s">
        <v>75</v>
      </c>
      <c r="G81" s="39">
        <v>1</v>
      </c>
      <c r="H81" s="38">
        <v>0</v>
      </c>
      <c r="I81" s="38">
        <f>ROUND(G81*H81,6)</f>
        <v>0</v>
      </c>
      <c r="L81" s="40">
        <v>0</v>
      </c>
      <c r="M81" s="34">
        <f>ROUND(ROUND(L81,2)*ROUND(G81,3),2)</f>
        <v>0</v>
      </c>
      <c r="N81" s="38" t="s">
        <v>55</v>
      </c>
      <c r="O81">
        <f>(M81*21)/100</f>
        <v>0</v>
      </c>
      <c r="P81" t="s">
        <v>27</v>
      </c>
    </row>
    <row r="82" spans="1:16" ht="13.2" x14ac:dyDescent="0.25">
      <c r="A82" s="37" t="s">
        <v>56</v>
      </c>
      <c r="E82" s="41" t="s">
        <v>122</v>
      </c>
    </row>
    <row r="83" spans="1:16" ht="26.4" x14ac:dyDescent="0.25">
      <c r="A83" s="37" t="s">
        <v>58</v>
      </c>
      <c r="E83" s="42" t="s">
        <v>228</v>
      </c>
    </row>
    <row r="84" spans="1:16" ht="158.4" x14ac:dyDescent="0.25">
      <c r="A84" t="s">
        <v>60</v>
      </c>
      <c r="E84" s="41" t="s">
        <v>235</v>
      </c>
    </row>
    <row r="85" spans="1:16" ht="26.4" x14ac:dyDescent="0.25">
      <c r="A85" t="s">
        <v>49</v>
      </c>
      <c r="B85" s="36" t="s">
        <v>145</v>
      </c>
      <c r="C85" s="36" t="s">
        <v>236</v>
      </c>
      <c r="D85" s="37" t="s">
        <v>52</v>
      </c>
      <c r="E85" s="13" t="s">
        <v>237</v>
      </c>
      <c r="F85" s="38" t="s">
        <v>75</v>
      </c>
      <c r="G85" s="39">
        <v>16</v>
      </c>
      <c r="H85" s="38">
        <v>0</v>
      </c>
      <c r="I85" s="38">
        <f>ROUND(G85*H85,6)</f>
        <v>0</v>
      </c>
      <c r="L85" s="40">
        <v>0</v>
      </c>
      <c r="M85" s="34">
        <f>ROUND(ROUND(L85,2)*ROUND(G85,3),2)</f>
        <v>0</v>
      </c>
      <c r="N85" s="38" t="s">
        <v>55</v>
      </c>
      <c r="O85">
        <f>(M85*21)/100</f>
        <v>0</v>
      </c>
      <c r="P85" t="s">
        <v>27</v>
      </c>
    </row>
    <row r="86" spans="1:16" ht="13.2" x14ac:dyDescent="0.25">
      <c r="A86" s="37" t="s">
        <v>56</v>
      </c>
      <c r="E86" s="41" t="s">
        <v>122</v>
      </c>
    </row>
    <row r="87" spans="1:16" ht="26.4" x14ac:dyDescent="0.25">
      <c r="A87" s="37" t="s">
        <v>58</v>
      </c>
      <c r="E87" s="42" t="s">
        <v>228</v>
      </c>
    </row>
    <row r="88" spans="1:16" ht="158.4" x14ac:dyDescent="0.25">
      <c r="A88" t="s">
        <v>60</v>
      </c>
      <c r="E88" s="41" t="s">
        <v>238</v>
      </c>
    </row>
    <row r="89" spans="1:16" ht="13.2" x14ac:dyDescent="0.25">
      <c r="A89" t="s">
        <v>49</v>
      </c>
      <c r="B89" s="36" t="s">
        <v>148</v>
      </c>
      <c r="C89" s="36" t="s">
        <v>239</v>
      </c>
      <c r="D89" s="37" t="s">
        <v>52</v>
      </c>
      <c r="E89" s="13" t="s">
        <v>240</v>
      </c>
      <c r="F89" s="38" t="s">
        <v>75</v>
      </c>
      <c r="G89" s="39">
        <v>1</v>
      </c>
      <c r="H89" s="38">
        <v>0</v>
      </c>
      <c r="I89" s="38">
        <f>ROUND(G89*H89,6)</f>
        <v>0</v>
      </c>
      <c r="L89" s="40">
        <v>0</v>
      </c>
      <c r="M89" s="34">
        <f>ROUND(ROUND(L89,2)*ROUND(G89,3),2)</f>
        <v>0</v>
      </c>
      <c r="N89" s="38" t="s">
        <v>55</v>
      </c>
      <c r="O89">
        <f>(M89*21)/100</f>
        <v>0</v>
      </c>
      <c r="P89" t="s">
        <v>27</v>
      </c>
    </row>
    <row r="90" spans="1:16" ht="13.2" x14ac:dyDescent="0.25">
      <c r="A90" s="37" t="s">
        <v>56</v>
      </c>
      <c r="E90" s="41" t="s">
        <v>122</v>
      </c>
    </row>
    <row r="91" spans="1:16" ht="26.4" x14ac:dyDescent="0.25">
      <c r="A91" s="37" t="s">
        <v>58</v>
      </c>
      <c r="E91" s="42" t="s">
        <v>228</v>
      </c>
    </row>
    <row r="92" spans="1:16" ht="171.6" x14ac:dyDescent="0.25">
      <c r="A92" t="s">
        <v>60</v>
      </c>
      <c r="E92" s="41" t="s">
        <v>241</v>
      </c>
    </row>
    <row r="93" spans="1:16" ht="26.4" x14ac:dyDescent="0.25">
      <c r="A93" t="s">
        <v>49</v>
      </c>
      <c r="B93" s="36" t="s">
        <v>153</v>
      </c>
      <c r="C93" s="36" t="s">
        <v>242</v>
      </c>
      <c r="D93" s="37" t="s">
        <v>52</v>
      </c>
      <c r="E93" s="13" t="s">
        <v>243</v>
      </c>
      <c r="F93" s="38" t="s">
        <v>75</v>
      </c>
      <c r="G93" s="39">
        <v>1</v>
      </c>
      <c r="H93" s="38">
        <v>0</v>
      </c>
      <c r="I93" s="38">
        <f>ROUND(G93*H93,6)</f>
        <v>0</v>
      </c>
      <c r="L93" s="40">
        <v>0</v>
      </c>
      <c r="M93" s="34">
        <f>ROUND(ROUND(L93,2)*ROUND(G93,3),2)</f>
        <v>0</v>
      </c>
      <c r="N93" s="38" t="s">
        <v>55</v>
      </c>
      <c r="O93">
        <f>(M93*21)/100</f>
        <v>0</v>
      </c>
      <c r="P93" t="s">
        <v>27</v>
      </c>
    </row>
    <row r="94" spans="1:16" ht="13.2" x14ac:dyDescent="0.25">
      <c r="A94" s="37" t="s">
        <v>56</v>
      </c>
      <c r="E94" s="41" t="s">
        <v>122</v>
      </c>
    </row>
    <row r="95" spans="1:16" ht="26.4" x14ac:dyDescent="0.25">
      <c r="A95" s="37" t="s">
        <v>58</v>
      </c>
      <c r="E95" s="42" t="s">
        <v>228</v>
      </c>
    </row>
    <row r="96" spans="1:16" ht="171.6" x14ac:dyDescent="0.25">
      <c r="A96" t="s">
        <v>60</v>
      </c>
      <c r="E96" s="41" t="s">
        <v>241</v>
      </c>
    </row>
    <row r="97" spans="1:16" ht="26.4" x14ac:dyDescent="0.25">
      <c r="A97" t="s">
        <v>49</v>
      </c>
      <c r="B97" s="36" t="s">
        <v>157</v>
      </c>
      <c r="C97" s="36" t="s">
        <v>244</v>
      </c>
      <c r="D97" s="37" t="s">
        <v>52</v>
      </c>
      <c r="E97" s="13" t="s">
        <v>245</v>
      </c>
      <c r="F97" s="38" t="s">
        <v>75</v>
      </c>
      <c r="G97" s="39">
        <v>1</v>
      </c>
      <c r="H97" s="38">
        <v>0</v>
      </c>
      <c r="I97" s="38">
        <f>ROUND(G97*H97,6)</f>
        <v>0</v>
      </c>
      <c r="L97" s="40">
        <v>0</v>
      </c>
      <c r="M97" s="34">
        <f>ROUND(ROUND(L97,2)*ROUND(G97,3),2)</f>
        <v>0</v>
      </c>
      <c r="N97" s="38" t="s">
        <v>55</v>
      </c>
      <c r="O97">
        <f>(M97*21)/100</f>
        <v>0</v>
      </c>
      <c r="P97" t="s">
        <v>27</v>
      </c>
    </row>
    <row r="98" spans="1:16" ht="13.2" x14ac:dyDescent="0.25">
      <c r="A98" s="37" t="s">
        <v>56</v>
      </c>
      <c r="E98" s="41" t="s">
        <v>122</v>
      </c>
    </row>
    <row r="99" spans="1:16" ht="26.4" x14ac:dyDescent="0.25">
      <c r="A99" s="37" t="s">
        <v>58</v>
      </c>
      <c r="E99" s="42" t="s">
        <v>246</v>
      </c>
    </row>
    <row r="100" spans="1:16" ht="171.6" x14ac:dyDescent="0.25">
      <c r="A100" t="s">
        <v>60</v>
      </c>
      <c r="E100" s="41" t="s">
        <v>241</v>
      </c>
    </row>
    <row r="101" spans="1:16" ht="13.2" x14ac:dyDescent="0.25">
      <c r="A101" t="s">
        <v>49</v>
      </c>
      <c r="B101" s="36" t="s">
        <v>160</v>
      </c>
      <c r="C101" s="36" t="s">
        <v>247</v>
      </c>
      <c r="D101" s="37" t="s">
        <v>52</v>
      </c>
      <c r="E101" s="13" t="s">
        <v>248</v>
      </c>
      <c r="F101" s="38" t="s">
        <v>75</v>
      </c>
      <c r="G101" s="39">
        <v>1</v>
      </c>
      <c r="H101" s="38">
        <v>0</v>
      </c>
      <c r="I101" s="38">
        <f>ROUND(G101*H101,6)</f>
        <v>0</v>
      </c>
      <c r="L101" s="40">
        <v>0</v>
      </c>
      <c r="M101" s="34">
        <f>ROUND(ROUND(L101,2)*ROUND(G101,3),2)</f>
        <v>0</v>
      </c>
      <c r="N101" s="38" t="s">
        <v>55</v>
      </c>
      <c r="O101">
        <f>(M101*21)/100</f>
        <v>0</v>
      </c>
      <c r="P101" t="s">
        <v>27</v>
      </c>
    </row>
    <row r="102" spans="1:16" ht="13.2" x14ac:dyDescent="0.25">
      <c r="A102" s="37" t="s">
        <v>56</v>
      </c>
      <c r="E102" s="41" t="s">
        <v>122</v>
      </c>
    </row>
    <row r="103" spans="1:16" ht="26.4" x14ac:dyDescent="0.25">
      <c r="A103" s="37" t="s">
        <v>58</v>
      </c>
      <c r="E103" s="42" t="s">
        <v>249</v>
      </c>
    </row>
    <row r="104" spans="1:16" ht="171.6" x14ac:dyDescent="0.25">
      <c r="A104" t="s">
        <v>60</v>
      </c>
      <c r="E104" s="41" t="s">
        <v>250</v>
      </c>
    </row>
    <row r="105" spans="1:16" ht="13.2" x14ac:dyDescent="0.25">
      <c r="A105" t="s">
        <v>49</v>
      </c>
      <c r="B105" s="36" t="s">
        <v>163</v>
      </c>
      <c r="C105" s="36" t="s">
        <v>251</v>
      </c>
      <c r="D105" s="37" t="s">
        <v>52</v>
      </c>
      <c r="E105" s="13" t="s">
        <v>252</v>
      </c>
      <c r="F105" s="38" t="s">
        <v>75</v>
      </c>
      <c r="G105" s="39">
        <v>1</v>
      </c>
      <c r="H105" s="38">
        <v>0</v>
      </c>
      <c r="I105" s="38">
        <f>ROUND(G105*H105,6)</f>
        <v>0</v>
      </c>
      <c r="L105" s="40">
        <v>0</v>
      </c>
      <c r="M105" s="34">
        <f>ROUND(ROUND(L105,2)*ROUND(G105,3),2)</f>
        <v>0</v>
      </c>
      <c r="N105" s="38" t="s">
        <v>55</v>
      </c>
      <c r="O105">
        <f>(M105*21)/100</f>
        <v>0</v>
      </c>
      <c r="P105" t="s">
        <v>27</v>
      </c>
    </row>
    <row r="106" spans="1:16" ht="13.2" x14ac:dyDescent="0.25">
      <c r="A106" s="37" t="s">
        <v>56</v>
      </c>
      <c r="E106" s="41" t="s">
        <v>122</v>
      </c>
    </row>
    <row r="107" spans="1:16" ht="26.4" x14ac:dyDescent="0.25">
      <c r="A107" s="37" t="s">
        <v>58</v>
      </c>
      <c r="E107" s="42" t="s">
        <v>249</v>
      </c>
    </row>
    <row r="108" spans="1:16" ht="198" x14ac:dyDescent="0.25">
      <c r="A108" t="s">
        <v>60</v>
      </c>
      <c r="E108" s="41" t="s">
        <v>253</v>
      </c>
    </row>
    <row r="109" spans="1:16" ht="13.2" x14ac:dyDescent="0.25">
      <c r="A109" t="s">
        <v>49</v>
      </c>
      <c r="B109" s="36" t="s">
        <v>166</v>
      </c>
      <c r="C109" s="36" t="s">
        <v>254</v>
      </c>
      <c r="D109" s="37" t="s">
        <v>52</v>
      </c>
      <c r="E109" s="13" t="s">
        <v>255</v>
      </c>
      <c r="F109" s="38" t="s">
        <v>75</v>
      </c>
      <c r="G109" s="39">
        <v>1</v>
      </c>
      <c r="H109" s="38">
        <v>0</v>
      </c>
      <c r="I109" s="38">
        <f>ROUND(G109*H109,6)</f>
        <v>0</v>
      </c>
      <c r="L109" s="40">
        <v>0</v>
      </c>
      <c r="M109" s="34">
        <f>ROUND(ROUND(L109,2)*ROUND(G109,3),2)</f>
        <v>0</v>
      </c>
      <c r="N109" s="38" t="s">
        <v>55</v>
      </c>
      <c r="O109">
        <f>(M109*21)/100</f>
        <v>0</v>
      </c>
      <c r="P109" t="s">
        <v>27</v>
      </c>
    </row>
    <row r="110" spans="1:16" ht="13.2" x14ac:dyDescent="0.25">
      <c r="A110" s="37" t="s">
        <v>56</v>
      </c>
      <c r="E110" s="41" t="s">
        <v>122</v>
      </c>
    </row>
    <row r="111" spans="1:16" ht="26.4" x14ac:dyDescent="0.25">
      <c r="A111" s="37" t="s">
        <v>58</v>
      </c>
      <c r="E111" s="42" t="s">
        <v>249</v>
      </c>
    </row>
    <row r="112" spans="1:16" ht="171.6" x14ac:dyDescent="0.25">
      <c r="A112" t="s">
        <v>60</v>
      </c>
      <c r="E112" s="41" t="s">
        <v>241</v>
      </c>
    </row>
    <row r="113" spans="1:16" ht="13.2" x14ac:dyDescent="0.25">
      <c r="A113" t="s">
        <v>49</v>
      </c>
      <c r="B113" s="36" t="s">
        <v>169</v>
      </c>
      <c r="C113" s="36" t="s">
        <v>256</v>
      </c>
      <c r="D113" s="37" t="s">
        <v>52</v>
      </c>
      <c r="E113" s="13" t="s">
        <v>257</v>
      </c>
      <c r="F113" s="38" t="s">
        <v>75</v>
      </c>
      <c r="G113" s="39">
        <v>1</v>
      </c>
      <c r="H113" s="38">
        <v>0</v>
      </c>
      <c r="I113" s="38">
        <f>ROUND(G113*H113,6)</f>
        <v>0</v>
      </c>
      <c r="L113" s="40">
        <v>0</v>
      </c>
      <c r="M113" s="34">
        <f>ROUND(ROUND(L113,2)*ROUND(G113,3),2)</f>
        <v>0</v>
      </c>
      <c r="N113" s="38" t="s">
        <v>55</v>
      </c>
      <c r="O113">
        <f>(M113*21)/100</f>
        <v>0</v>
      </c>
      <c r="P113" t="s">
        <v>27</v>
      </c>
    </row>
    <row r="114" spans="1:16" ht="13.2" x14ac:dyDescent="0.25">
      <c r="A114" s="37" t="s">
        <v>56</v>
      </c>
      <c r="E114" s="41" t="s">
        <v>122</v>
      </c>
    </row>
    <row r="115" spans="1:16" ht="26.4" x14ac:dyDescent="0.25">
      <c r="A115" s="37" t="s">
        <v>58</v>
      </c>
      <c r="E115" s="42" t="s">
        <v>249</v>
      </c>
    </row>
    <row r="116" spans="1:16" ht="158.4" x14ac:dyDescent="0.25">
      <c r="A116" t="s">
        <v>60</v>
      </c>
      <c r="E116" s="41" t="s">
        <v>258</v>
      </c>
    </row>
    <row r="117" spans="1:16" ht="26.4" x14ac:dyDescent="0.25">
      <c r="A117" t="s">
        <v>49</v>
      </c>
      <c r="B117" s="36" t="s">
        <v>172</v>
      </c>
      <c r="C117" s="36" t="s">
        <v>259</v>
      </c>
      <c r="D117" s="37" t="s">
        <v>52</v>
      </c>
      <c r="E117" s="13" t="s">
        <v>260</v>
      </c>
      <c r="F117" s="38" t="s">
        <v>75</v>
      </c>
      <c r="G117" s="39">
        <v>1</v>
      </c>
      <c r="H117" s="38">
        <v>0</v>
      </c>
      <c r="I117" s="38">
        <f>ROUND(G117*H117,6)</f>
        <v>0</v>
      </c>
      <c r="L117" s="40">
        <v>0</v>
      </c>
      <c r="M117" s="34">
        <f>ROUND(ROUND(L117,2)*ROUND(G117,3),2)</f>
        <v>0</v>
      </c>
      <c r="N117" s="38" t="s">
        <v>55</v>
      </c>
      <c r="O117">
        <f>(M117*21)/100</f>
        <v>0</v>
      </c>
      <c r="P117" t="s">
        <v>27</v>
      </c>
    </row>
    <row r="118" spans="1:16" ht="13.2" x14ac:dyDescent="0.25">
      <c r="A118" s="37" t="s">
        <v>56</v>
      </c>
      <c r="E118" s="41" t="s">
        <v>122</v>
      </c>
    </row>
    <row r="119" spans="1:16" ht="26.4" x14ac:dyDescent="0.25">
      <c r="A119" s="37" t="s">
        <v>58</v>
      </c>
      <c r="E119" s="42" t="s">
        <v>228</v>
      </c>
    </row>
    <row r="120" spans="1:16" ht="211.2" x14ac:dyDescent="0.25">
      <c r="A120" t="s">
        <v>60</v>
      </c>
      <c r="E120" s="41" t="s">
        <v>261</v>
      </c>
    </row>
    <row r="121" spans="1:16" ht="26.4" x14ac:dyDescent="0.25">
      <c r="A121" t="s">
        <v>49</v>
      </c>
      <c r="B121" s="36" t="s">
        <v>50</v>
      </c>
      <c r="C121" s="36" t="s">
        <v>262</v>
      </c>
      <c r="D121" s="37" t="s">
        <v>52</v>
      </c>
      <c r="E121" s="13" t="s">
        <v>263</v>
      </c>
      <c r="F121" s="38" t="s">
        <v>75</v>
      </c>
      <c r="G121" s="39">
        <v>1</v>
      </c>
      <c r="H121" s="38">
        <v>0</v>
      </c>
      <c r="I121" s="38">
        <f>ROUND(G121*H121,6)</f>
        <v>0</v>
      </c>
      <c r="L121" s="40">
        <v>0</v>
      </c>
      <c r="M121" s="34">
        <f>ROUND(ROUND(L121,2)*ROUND(G121,3),2)</f>
        <v>0</v>
      </c>
      <c r="N121" s="38" t="s">
        <v>55</v>
      </c>
      <c r="O121">
        <f>(M121*21)/100</f>
        <v>0</v>
      </c>
      <c r="P121" t="s">
        <v>27</v>
      </c>
    </row>
    <row r="122" spans="1:16" ht="13.2" x14ac:dyDescent="0.25">
      <c r="A122" s="37" t="s">
        <v>56</v>
      </c>
      <c r="E122" s="41" t="s">
        <v>122</v>
      </c>
    </row>
    <row r="123" spans="1:16" ht="26.4" x14ac:dyDescent="0.25">
      <c r="A123" s="37" t="s">
        <v>58</v>
      </c>
      <c r="E123" s="42" t="s">
        <v>246</v>
      </c>
    </row>
    <row r="124" spans="1:16" ht="171.6" x14ac:dyDescent="0.25">
      <c r="A124" t="s">
        <v>60</v>
      </c>
      <c r="E124" s="41" t="s">
        <v>264</v>
      </c>
    </row>
    <row r="125" spans="1:16" ht="13.2" x14ac:dyDescent="0.25">
      <c r="A125" t="s">
        <v>49</v>
      </c>
      <c r="B125" s="36" t="s">
        <v>265</v>
      </c>
      <c r="C125" s="36" t="s">
        <v>266</v>
      </c>
      <c r="D125" s="37" t="s">
        <v>52</v>
      </c>
      <c r="E125" s="13" t="s">
        <v>267</v>
      </c>
      <c r="F125" s="38" t="s">
        <v>80</v>
      </c>
      <c r="G125" s="39">
        <v>4</v>
      </c>
      <c r="H125" s="38">
        <v>0</v>
      </c>
      <c r="I125" s="38">
        <f>ROUND(G125*H125,6)</f>
        <v>0</v>
      </c>
      <c r="L125" s="40">
        <v>0</v>
      </c>
      <c r="M125" s="34">
        <f>ROUND(ROUND(L125,2)*ROUND(G125,3),2)</f>
        <v>0</v>
      </c>
      <c r="N125" s="38" t="s">
        <v>55</v>
      </c>
      <c r="O125">
        <f>(M125*21)/100</f>
        <v>0</v>
      </c>
      <c r="P125" t="s">
        <v>27</v>
      </c>
    </row>
    <row r="126" spans="1:16" ht="13.2" x14ac:dyDescent="0.25">
      <c r="A126" s="37" t="s">
        <v>56</v>
      </c>
      <c r="E126" s="41" t="s">
        <v>122</v>
      </c>
    </row>
    <row r="127" spans="1:16" ht="26.4" x14ac:dyDescent="0.25">
      <c r="A127" s="37" t="s">
        <v>58</v>
      </c>
      <c r="E127" s="42" t="s">
        <v>246</v>
      </c>
    </row>
    <row r="128" spans="1:16" ht="132" x14ac:dyDescent="0.25">
      <c r="A128" t="s">
        <v>60</v>
      </c>
      <c r="E128" s="41" t="s">
        <v>268</v>
      </c>
    </row>
    <row r="129" spans="1:16" ht="13.2" x14ac:dyDescent="0.25">
      <c r="A129" t="s">
        <v>49</v>
      </c>
      <c r="B129" s="36" t="s">
        <v>269</v>
      </c>
      <c r="C129" s="36" t="s">
        <v>270</v>
      </c>
      <c r="D129" s="37" t="s">
        <v>52</v>
      </c>
      <c r="E129" s="13" t="s">
        <v>271</v>
      </c>
      <c r="F129" s="38" t="s">
        <v>75</v>
      </c>
      <c r="G129" s="39">
        <v>1</v>
      </c>
      <c r="H129" s="38">
        <v>0</v>
      </c>
      <c r="I129" s="38">
        <f>ROUND(G129*H129,6)</f>
        <v>0</v>
      </c>
      <c r="L129" s="40">
        <v>0</v>
      </c>
      <c r="M129" s="34">
        <f>ROUND(ROUND(L129,2)*ROUND(G129,3),2)</f>
        <v>0</v>
      </c>
      <c r="N129" s="38" t="s">
        <v>55</v>
      </c>
      <c r="O129">
        <f>(M129*21)/100</f>
        <v>0</v>
      </c>
      <c r="P129" t="s">
        <v>27</v>
      </c>
    </row>
    <row r="130" spans="1:16" ht="13.2" x14ac:dyDescent="0.25">
      <c r="A130" s="37" t="s">
        <v>56</v>
      </c>
      <c r="E130" s="41" t="s">
        <v>122</v>
      </c>
    </row>
    <row r="131" spans="1:16" ht="26.4" x14ac:dyDescent="0.25">
      <c r="A131" s="37" t="s">
        <v>58</v>
      </c>
      <c r="E131" s="42" t="s">
        <v>246</v>
      </c>
    </row>
    <row r="132" spans="1:16" ht="171.6" x14ac:dyDescent="0.25">
      <c r="A132" t="s">
        <v>60</v>
      </c>
      <c r="E132" s="41" t="s">
        <v>272</v>
      </c>
    </row>
    <row r="133" spans="1:16" ht="13.2" x14ac:dyDescent="0.25">
      <c r="A133" t="s">
        <v>49</v>
      </c>
      <c r="B133" s="36" t="s">
        <v>273</v>
      </c>
      <c r="C133" s="36" t="s">
        <v>274</v>
      </c>
      <c r="D133" s="37" t="s">
        <v>52</v>
      </c>
      <c r="E133" s="13" t="s">
        <v>275</v>
      </c>
      <c r="F133" s="38" t="s">
        <v>75</v>
      </c>
      <c r="G133" s="39">
        <v>1</v>
      </c>
      <c r="H133" s="38">
        <v>0</v>
      </c>
      <c r="I133" s="38">
        <f>ROUND(G133*H133,6)</f>
        <v>0</v>
      </c>
      <c r="L133" s="40">
        <v>0</v>
      </c>
      <c r="M133" s="34">
        <f>ROUND(ROUND(L133,2)*ROUND(G133,3),2)</f>
        <v>0</v>
      </c>
      <c r="N133" s="38" t="s">
        <v>55</v>
      </c>
      <c r="O133">
        <f>(M133*21)/100</f>
        <v>0</v>
      </c>
      <c r="P133" t="s">
        <v>27</v>
      </c>
    </row>
    <row r="134" spans="1:16" ht="13.2" x14ac:dyDescent="0.25">
      <c r="A134" s="37" t="s">
        <v>56</v>
      </c>
      <c r="E134" s="41" t="s">
        <v>122</v>
      </c>
    </row>
    <row r="135" spans="1:16" ht="26.4" x14ac:dyDescent="0.25">
      <c r="A135" s="37" t="s">
        <v>58</v>
      </c>
      <c r="E135" s="42" t="s">
        <v>246</v>
      </c>
    </row>
    <row r="136" spans="1:16" ht="171.6" x14ac:dyDescent="0.25">
      <c r="A136" t="s">
        <v>60</v>
      </c>
      <c r="E136" s="41" t="s">
        <v>276</v>
      </c>
    </row>
    <row r="137" spans="1:16" ht="13.2" x14ac:dyDescent="0.25">
      <c r="A137" t="s">
        <v>49</v>
      </c>
      <c r="B137" s="36" t="s">
        <v>277</v>
      </c>
      <c r="C137" s="36" t="s">
        <v>278</v>
      </c>
      <c r="D137" s="37" t="s">
        <v>52</v>
      </c>
      <c r="E137" s="13" t="s">
        <v>279</v>
      </c>
      <c r="F137" s="38" t="s">
        <v>75</v>
      </c>
      <c r="G137" s="39">
        <v>1</v>
      </c>
      <c r="H137" s="38">
        <v>0</v>
      </c>
      <c r="I137" s="38">
        <f>ROUND(G137*H137,6)</f>
        <v>0</v>
      </c>
      <c r="L137" s="40">
        <v>0</v>
      </c>
      <c r="M137" s="34">
        <f>ROUND(ROUND(L137,2)*ROUND(G137,3),2)</f>
        <v>0</v>
      </c>
      <c r="N137" s="38" t="s">
        <v>55</v>
      </c>
      <c r="O137">
        <f>(M137*21)/100</f>
        <v>0</v>
      </c>
      <c r="P137" t="s">
        <v>27</v>
      </c>
    </row>
    <row r="138" spans="1:16" ht="13.2" x14ac:dyDescent="0.25">
      <c r="A138" s="37" t="s">
        <v>56</v>
      </c>
      <c r="E138" s="41" t="s">
        <v>122</v>
      </c>
    </row>
    <row r="139" spans="1:16" ht="26.4" x14ac:dyDescent="0.25">
      <c r="A139" s="37" t="s">
        <v>58</v>
      </c>
      <c r="E139" s="42" t="s">
        <v>246</v>
      </c>
    </row>
    <row r="140" spans="1:16" ht="145.19999999999999" x14ac:dyDescent="0.25">
      <c r="A140" t="s">
        <v>60</v>
      </c>
      <c r="E140" s="41" t="s">
        <v>280</v>
      </c>
    </row>
    <row r="141" spans="1:16" ht="26.4" x14ac:dyDescent="0.25">
      <c r="A141" t="s">
        <v>49</v>
      </c>
      <c r="B141" s="36" t="s">
        <v>281</v>
      </c>
      <c r="C141" s="36" t="s">
        <v>282</v>
      </c>
      <c r="D141" s="37" t="s">
        <v>52</v>
      </c>
      <c r="E141" s="13" t="s">
        <v>283</v>
      </c>
      <c r="F141" s="38" t="s">
        <v>75</v>
      </c>
      <c r="G141" s="39">
        <v>1</v>
      </c>
      <c r="H141" s="38">
        <v>0</v>
      </c>
      <c r="I141" s="38">
        <f>ROUND(G141*H141,6)</f>
        <v>0</v>
      </c>
      <c r="L141" s="40">
        <v>0</v>
      </c>
      <c r="M141" s="34">
        <f>ROUND(ROUND(L141,2)*ROUND(G141,3),2)</f>
        <v>0</v>
      </c>
      <c r="N141" s="38" t="s">
        <v>55</v>
      </c>
      <c r="O141">
        <f>(M141*21)/100</f>
        <v>0</v>
      </c>
      <c r="P141" t="s">
        <v>27</v>
      </c>
    </row>
    <row r="142" spans="1:16" ht="13.2" x14ac:dyDescent="0.25">
      <c r="A142" s="37" t="s">
        <v>56</v>
      </c>
      <c r="E142" s="41" t="s">
        <v>122</v>
      </c>
    </row>
    <row r="143" spans="1:16" ht="26.4" x14ac:dyDescent="0.25">
      <c r="A143" s="37" t="s">
        <v>58</v>
      </c>
      <c r="E143" s="42" t="s">
        <v>246</v>
      </c>
    </row>
    <row r="144" spans="1:16" ht="224.4" x14ac:dyDescent="0.25">
      <c r="A144" t="s">
        <v>60</v>
      </c>
      <c r="E144" s="41" t="s">
        <v>284</v>
      </c>
    </row>
    <row r="145" spans="1:16" ht="13.2" x14ac:dyDescent="0.25">
      <c r="A145" t="s">
        <v>49</v>
      </c>
      <c r="B145" s="36" t="s">
        <v>285</v>
      </c>
      <c r="C145" s="36" t="s">
        <v>286</v>
      </c>
      <c r="D145" s="37" t="s">
        <v>52</v>
      </c>
      <c r="E145" s="13" t="s">
        <v>287</v>
      </c>
      <c r="F145" s="38" t="s">
        <v>75</v>
      </c>
      <c r="G145" s="39">
        <v>1</v>
      </c>
      <c r="H145" s="38">
        <v>0</v>
      </c>
      <c r="I145" s="38">
        <f>ROUND(G145*H145,6)</f>
        <v>0</v>
      </c>
      <c r="L145" s="40">
        <v>0</v>
      </c>
      <c r="M145" s="34">
        <f>ROUND(ROUND(L145,2)*ROUND(G145,3),2)</f>
        <v>0</v>
      </c>
      <c r="N145" s="38" t="s">
        <v>55</v>
      </c>
      <c r="O145">
        <f>(M145*21)/100</f>
        <v>0</v>
      </c>
      <c r="P145" t="s">
        <v>27</v>
      </c>
    </row>
    <row r="146" spans="1:16" ht="13.2" x14ac:dyDescent="0.25">
      <c r="A146" s="37" t="s">
        <v>56</v>
      </c>
      <c r="E146" s="41" t="s">
        <v>122</v>
      </c>
    </row>
    <row r="147" spans="1:16" ht="26.4" x14ac:dyDescent="0.25">
      <c r="A147" s="37" t="s">
        <v>58</v>
      </c>
      <c r="E147" s="42" t="s">
        <v>246</v>
      </c>
    </row>
    <row r="148" spans="1:16" ht="211.2" x14ac:dyDescent="0.25">
      <c r="A148" t="s">
        <v>60</v>
      </c>
      <c r="E148" s="41" t="s">
        <v>288</v>
      </c>
    </row>
    <row r="149" spans="1:16" ht="13.2" x14ac:dyDescent="0.25">
      <c r="A149" t="s">
        <v>49</v>
      </c>
      <c r="B149" s="36" t="s">
        <v>289</v>
      </c>
      <c r="C149" s="36" t="s">
        <v>290</v>
      </c>
      <c r="D149" s="37" t="s">
        <v>52</v>
      </c>
      <c r="E149" s="13" t="s">
        <v>291</v>
      </c>
      <c r="F149" s="38" t="s">
        <v>75</v>
      </c>
      <c r="G149" s="39">
        <v>1</v>
      </c>
      <c r="H149" s="38">
        <v>0</v>
      </c>
      <c r="I149" s="38">
        <f>ROUND(G149*H149,6)</f>
        <v>0</v>
      </c>
      <c r="L149" s="40">
        <v>0</v>
      </c>
      <c r="M149" s="34">
        <f>ROUND(ROUND(L149,2)*ROUND(G149,3),2)</f>
        <v>0</v>
      </c>
      <c r="N149" s="38" t="s">
        <v>55</v>
      </c>
      <c r="O149">
        <f>(M149*21)/100</f>
        <v>0</v>
      </c>
      <c r="P149" t="s">
        <v>27</v>
      </c>
    </row>
    <row r="150" spans="1:16" ht="13.2" x14ac:dyDescent="0.25">
      <c r="A150" s="37" t="s">
        <v>56</v>
      </c>
      <c r="E150" s="41" t="s">
        <v>122</v>
      </c>
    </row>
    <row r="151" spans="1:16" ht="26.4" x14ac:dyDescent="0.25">
      <c r="A151" s="37" t="s">
        <v>58</v>
      </c>
      <c r="E151" s="42" t="s">
        <v>246</v>
      </c>
    </row>
    <row r="152" spans="1:16" ht="211.2" x14ac:dyDescent="0.25">
      <c r="A152" t="s">
        <v>60</v>
      </c>
      <c r="E152" s="41" t="s">
        <v>292</v>
      </c>
    </row>
    <row r="153" spans="1:16" ht="13.2" x14ac:dyDescent="0.25">
      <c r="A153" t="s">
        <v>49</v>
      </c>
      <c r="B153" s="36" t="s">
        <v>293</v>
      </c>
      <c r="C153" s="36" t="s">
        <v>294</v>
      </c>
      <c r="D153" s="37" t="s">
        <v>52</v>
      </c>
      <c r="E153" s="13" t="s">
        <v>295</v>
      </c>
      <c r="F153" s="38" t="s">
        <v>75</v>
      </c>
      <c r="G153" s="39">
        <v>1</v>
      </c>
      <c r="H153" s="38">
        <v>0</v>
      </c>
      <c r="I153" s="38">
        <f>ROUND(G153*H153,6)</f>
        <v>0</v>
      </c>
      <c r="L153" s="40">
        <v>0</v>
      </c>
      <c r="M153" s="34">
        <f>ROUND(ROUND(L153,2)*ROUND(G153,3),2)</f>
        <v>0</v>
      </c>
      <c r="N153" s="38" t="s">
        <v>55</v>
      </c>
      <c r="O153">
        <f>(M153*21)/100</f>
        <v>0</v>
      </c>
      <c r="P153" t="s">
        <v>27</v>
      </c>
    </row>
    <row r="154" spans="1:16" ht="13.2" x14ac:dyDescent="0.25">
      <c r="A154" s="37" t="s">
        <v>56</v>
      </c>
      <c r="E154" s="41" t="s">
        <v>122</v>
      </c>
    </row>
    <row r="155" spans="1:16" ht="26.4" x14ac:dyDescent="0.25">
      <c r="A155" s="37" t="s">
        <v>58</v>
      </c>
      <c r="E155" s="42" t="s">
        <v>246</v>
      </c>
    </row>
    <row r="156" spans="1:16" ht="211.2" x14ac:dyDescent="0.25">
      <c r="A156" t="s">
        <v>60</v>
      </c>
      <c r="E156" s="41" t="s">
        <v>296</v>
      </c>
    </row>
    <row r="157" spans="1:16" ht="13.2" x14ac:dyDescent="0.25">
      <c r="A157" t="s">
        <v>49</v>
      </c>
      <c r="B157" s="36" t="s">
        <v>297</v>
      </c>
      <c r="C157" s="36" t="s">
        <v>298</v>
      </c>
      <c r="D157" s="37" t="s">
        <v>52</v>
      </c>
      <c r="E157" s="13" t="s">
        <v>299</v>
      </c>
      <c r="F157" s="38" t="s">
        <v>75</v>
      </c>
      <c r="G157" s="39">
        <v>1</v>
      </c>
      <c r="H157" s="38">
        <v>0</v>
      </c>
      <c r="I157" s="38">
        <f>ROUND(G157*H157,6)</f>
        <v>0</v>
      </c>
      <c r="L157" s="40">
        <v>0</v>
      </c>
      <c r="M157" s="34">
        <f>ROUND(ROUND(L157,2)*ROUND(G157,3),2)</f>
        <v>0</v>
      </c>
      <c r="N157" s="38" t="s">
        <v>55</v>
      </c>
      <c r="O157">
        <f>(M157*21)/100</f>
        <v>0</v>
      </c>
      <c r="P157" t="s">
        <v>27</v>
      </c>
    </row>
    <row r="158" spans="1:16" ht="13.2" x14ac:dyDescent="0.25">
      <c r="A158" s="37" t="s">
        <v>56</v>
      </c>
      <c r="E158" s="41" t="s">
        <v>122</v>
      </c>
    </row>
    <row r="159" spans="1:16" ht="26.4" x14ac:dyDescent="0.25">
      <c r="A159" s="37" t="s">
        <v>58</v>
      </c>
      <c r="E159" s="42" t="s">
        <v>246</v>
      </c>
    </row>
    <row r="160" spans="1:16" ht="211.2" x14ac:dyDescent="0.25">
      <c r="A160" t="s">
        <v>60</v>
      </c>
      <c r="E160" s="41" t="s">
        <v>300</v>
      </c>
    </row>
    <row r="161" spans="1:16" ht="26.4" x14ac:dyDescent="0.25">
      <c r="A161" t="s">
        <v>49</v>
      </c>
      <c r="B161" s="36" t="s">
        <v>301</v>
      </c>
      <c r="C161" s="36" t="s">
        <v>302</v>
      </c>
      <c r="D161" s="37" t="s">
        <v>52</v>
      </c>
      <c r="E161" s="13" t="s">
        <v>303</v>
      </c>
      <c r="F161" s="38" t="s">
        <v>75</v>
      </c>
      <c r="G161" s="39">
        <v>1</v>
      </c>
      <c r="H161" s="38">
        <v>0</v>
      </c>
      <c r="I161" s="38">
        <f>ROUND(G161*H161,6)</f>
        <v>0</v>
      </c>
      <c r="L161" s="40">
        <v>0</v>
      </c>
      <c r="M161" s="34">
        <f>ROUND(ROUND(L161,2)*ROUND(G161,3),2)</f>
        <v>0</v>
      </c>
      <c r="N161" s="38" t="s">
        <v>55</v>
      </c>
      <c r="O161">
        <f>(M161*21)/100</f>
        <v>0</v>
      </c>
      <c r="P161" t="s">
        <v>27</v>
      </c>
    </row>
    <row r="162" spans="1:16" ht="13.2" x14ac:dyDescent="0.25">
      <c r="A162" s="37" t="s">
        <v>56</v>
      </c>
      <c r="E162" s="41" t="s">
        <v>122</v>
      </c>
    </row>
    <row r="163" spans="1:16" ht="26.4" x14ac:dyDescent="0.25">
      <c r="A163" s="37" t="s">
        <v>58</v>
      </c>
      <c r="E163" s="42" t="s">
        <v>246</v>
      </c>
    </row>
    <row r="164" spans="1:16" ht="211.2" x14ac:dyDescent="0.25">
      <c r="A164" t="s">
        <v>60</v>
      </c>
      <c r="E164" s="41" t="s">
        <v>304</v>
      </c>
    </row>
    <row r="165" spans="1:16" ht="26.4" x14ac:dyDescent="0.25">
      <c r="A165" t="s">
        <v>49</v>
      </c>
      <c r="B165" s="36" t="s">
        <v>305</v>
      </c>
      <c r="C165" s="36" t="s">
        <v>306</v>
      </c>
      <c r="D165" s="37" t="s">
        <v>52</v>
      </c>
      <c r="E165" s="13" t="s">
        <v>307</v>
      </c>
      <c r="F165" s="38" t="s">
        <v>75</v>
      </c>
      <c r="G165" s="39">
        <v>1</v>
      </c>
      <c r="H165" s="38">
        <v>0</v>
      </c>
      <c r="I165" s="38">
        <f>ROUND(G165*H165,6)</f>
        <v>0</v>
      </c>
      <c r="L165" s="40">
        <v>0</v>
      </c>
      <c r="M165" s="34">
        <f>ROUND(ROUND(L165,2)*ROUND(G165,3),2)</f>
        <v>0</v>
      </c>
      <c r="N165" s="38" t="s">
        <v>55</v>
      </c>
      <c r="O165">
        <f>(M165*21)/100</f>
        <v>0</v>
      </c>
      <c r="P165" t="s">
        <v>27</v>
      </c>
    </row>
    <row r="166" spans="1:16" ht="13.2" x14ac:dyDescent="0.25">
      <c r="A166" s="37" t="s">
        <v>56</v>
      </c>
      <c r="E166" s="41" t="s">
        <v>122</v>
      </c>
    </row>
    <row r="167" spans="1:16" ht="26.4" x14ac:dyDescent="0.25">
      <c r="A167" s="37" t="s">
        <v>58</v>
      </c>
      <c r="E167" s="42" t="s">
        <v>228</v>
      </c>
    </row>
    <row r="168" spans="1:16" ht="66" x14ac:dyDescent="0.25">
      <c r="A168" t="s">
        <v>60</v>
      </c>
      <c r="E168" s="41" t="s">
        <v>308</v>
      </c>
    </row>
    <row r="169" spans="1:16" ht="13.2" x14ac:dyDescent="0.25">
      <c r="A169" t="s">
        <v>46</v>
      </c>
      <c r="C169" s="33" t="s">
        <v>309</v>
      </c>
      <c r="E169" s="35" t="s">
        <v>310</v>
      </c>
      <c r="J169" s="34">
        <f>0</f>
        <v>0</v>
      </c>
      <c r="K169" s="34">
        <f>0</f>
        <v>0</v>
      </c>
      <c r="L169" s="34">
        <f>0+L170+L174+L178+L182+L186</f>
        <v>0</v>
      </c>
      <c r="M169" s="34">
        <f>0+M170+M174+M178+M182+M186</f>
        <v>0</v>
      </c>
    </row>
    <row r="170" spans="1:16" ht="26.4" x14ac:dyDescent="0.25">
      <c r="A170" t="s">
        <v>49</v>
      </c>
      <c r="B170" s="36" t="s">
        <v>311</v>
      </c>
      <c r="C170" s="36" t="s">
        <v>73</v>
      </c>
      <c r="D170" s="37" t="s">
        <v>52</v>
      </c>
      <c r="E170" s="13" t="s">
        <v>74</v>
      </c>
      <c r="F170" s="38" t="s">
        <v>75</v>
      </c>
      <c r="G170" s="39">
        <v>2</v>
      </c>
      <c r="H170" s="38">
        <v>0</v>
      </c>
      <c r="I170" s="38">
        <f>ROUND(G170*H170,6)</f>
        <v>0</v>
      </c>
      <c r="L170" s="40">
        <v>0</v>
      </c>
      <c r="M170" s="34">
        <f>ROUND(ROUND(L170,2)*ROUND(G170,3),2)</f>
        <v>0</v>
      </c>
      <c r="N170" s="38" t="s">
        <v>55</v>
      </c>
      <c r="O170">
        <f>(M170*21)/100</f>
        <v>0</v>
      </c>
      <c r="P170" t="s">
        <v>27</v>
      </c>
    </row>
    <row r="171" spans="1:16" ht="13.2" x14ac:dyDescent="0.25">
      <c r="A171" s="37" t="s">
        <v>56</v>
      </c>
      <c r="E171" s="41" t="s">
        <v>122</v>
      </c>
    </row>
    <row r="172" spans="1:16" ht="26.4" x14ac:dyDescent="0.25">
      <c r="A172" s="37" t="s">
        <v>58</v>
      </c>
      <c r="E172" s="42" t="s">
        <v>312</v>
      </c>
    </row>
    <row r="173" spans="1:16" ht="118.8" x14ac:dyDescent="0.25">
      <c r="A173" t="s">
        <v>60</v>
      </c>
      <c r="E173" s="41" t="s">
        <v>313</v>
      </c>
    </row>
    <row r="174" spans="1:16" ht="26.4" x14ac:dyDescent="0.25">
      <c r="A174" t="s">
        <v>49</v>
      </c>
      <c r="B174" s="36" t="s">
        <v>314</v>
      </c>
      <c r="C174" s="36" t="s">
        <v>315</v>
      </c>
      <c r="D174" s="37" t="s">
        <v>52</v>
      </c>
      <c r="E174" s="13" t="s">
        <v>316</v>
      </c>
      <c r="F174" s="38" t="s">
        <v>75</v>
      </c>
      <c r="G174" s="39">
        <v>2</v>
      </c>
      <c r="H174" s="38">
        <v>0</v>
      </c>
      <c r="I174" s="38">
        <f>ROUND(G174*H174,6)</f>
        <v>0</v>
      </c>
      <c r="L174" s="40">
        <v>0</v>
      </c>
      <c r="M174" s="34">
        <f>ROUND(ROUND(L174,2)*ROUND(G174,3),2)</f>
        <v>0</v>
      </c>
      <c r="N174" s="38" t="s">
        <v>55</v>
      </c>
      <c r="O174">
        <f>(M174*21)/100</f>
        <v>0</v>
      </c>
      <c r="P174" t="s">
        <v>27</v>
      </c>
    </row>
    <row r="175" spans="1:16" ht="13.2" x14ac:dyDescent="0.25">
      <c r="A175" s="37" t="s">
        <v>56</v>
      </c>
      <c r="E175" s="41" t="s">
        <v>122</v>
      </c>
    </row>
    <row r="176" spans="1:16" ht="26.4" x14ac:dyDescent="0.25">
      <c r="A176" s="37" t="s">
        <v>58</v>
      </c>
      <c r="E176" s="42" t="s">
        <v>312</v>
      </c>
    </row>
    <row r="177" spans="1:16" ht="92.4" x14ac:dyDescent="0.25">
      <c r="A177" t="s">
        <v>60</v>
      </c>
      <c r="E177" s="41" t="s">
        <v>317</v>
      </c>
    </row>
    <row r="178" spans="1:16" ht="13.2" x14ac:dyDescent="0.25">
      <c r="A178" t="s">
        <v>49</v>
      </c>
      <c r="B178" s="36" t="s">
        <v>318</v>
      </c>
      <c r="C178" s="36" t="s">
        <v>319</v>
      </c>
      <c r="D178" s="37" t="s">
        <v>52</v>
      </c>
      <c r="E178" s="13" t="s">
        <v>320</v>
      </c>
      <c r="F178" s="38" t="s">
        <v>80</v>
      </c>
      <c r="G178" s="39">
        <v>6</v>
      </c>
      <c r="H178" s="38">
        <v>0</v>
      </c>
      <c r="I178" s="38">
        <f>ROUND(G178*H178,6)</f>
        <v>0</v>
      </c>
      <c r="L178" s="40">
        <v>0</v>
      </c>
      <c r="M178" s="34">
        <f>ROUND(ROUND(L178,2)*ROUND(G178,3),2)</f>
        <v>0</v>
      </c>
      <c r="N178" s="38" t="s">
        <v>55</v>
      </c>
      <c r="O178">
        <f>(M178*21)/100</f>
        <v>0</v>
      </c>
      <c r="P178" t="s">
        <v>27</v>
      </c>
    </row>
    <row r="179" spans="1:16" ht="13.2" x14ac:dyDescent="0.25">
      <c r="A179" s="37" t="s">
        <v>56</v>
      </c>
      <c r="E179" s="41" t="s">
        <v>122</v>
      </c>
    </row>
    <row r="180" spans="1:16" ht="26.4" x14ac:dyDescent="0.25">
      <c r="A180" s="37" t="s">
        <v>58</v>
      </c>
      <c r="E180" s="42" t="s">
        <v>312</v>
      </c>
    </row>
    <row r="181" spans="1:16" ht="92.4" x14ac:dyDescent="0.25">
      <c r="A181" t="s">
        <v>60</v>
      </c>
      <c r="E181" s="41" t="s">
        <v>321</v>
      </c>
    </row>
    <row r="182" spans="1:16" ht="13.2" x14ac:dyDescent="0.25">
      <c r="A182" t="s">
        <v>49</v>
      </c>
      <c r="B182" s="36" t="s">
        <v>322</v>
      </c>
      <c r="C182" s="36" t="s">
        <v>323</v>
      </c>
      <c r="D182" s="37" t="s">
        <v>52</v>
      </c>
      <c r="E182" s="13" t="s">
        <v>324</v>
      </c>
      <c r="F182" s="38" t="s">
        <v>80</v>
      </c>
      <c r="G182" s="39">
        <v>2</v>
      </c>
      <c r="H182" s="38">
        <v>0</v>
      </c>
      <c r="I182" s="38">
        <f>ROUND(G182*H182,6)</f>
        <v>0</v>
      </c>
      <c r="L182" s="40">
        <v>0</v>
      </c>
      <c r="M182" s="34">
        <f>ROUND(ROUND(L182,2)*ROUND(G182,3),2)</f>
        <v>0</v>
      </c>
      <c r="N182" s="38" t="s">
        <v>55</v>
      </c>
      <c r="O182">
        <f>(M182*21)/100</f>
        <v>0</v>
      </c>
      <c r="P182" t="s">
        <v>27</v>
      </c>
    </row>
    <row r="183" spans="1:16" ht="13.2" x14ac:dyDescent="0.25">
      <c r="A183" s="37" t="s">
        <v>56</v>
      </c>
      <c r="E183" s="41" t="s">
        <v>122</v>
      </c>
    </row>
    <row r="184" spans="1:16" ht="26.4" x14ac:dyDescent="0.25">
      <c r="A184" s="37" t="s">
        <v>58</v>
      </c>
      <c r="E184" s="42" t="s">
        <v>312</v>
      </c>
    </row>
    <row r="185" spans="1:16" ht="92.4" x14ac:dyDescent="0.25">
      <c r="A185" t="s">
        <v>60</v>
      </c>
      <c r="E185" s="41" t="s">
        <v>325</v>
      </c>
    </row>
    <row r="186" spans="1:16" ht="13.2" x14ac:dyDescent="0.25">
      <c r="A186" t="s">
        <v>49</v>
      </c>
      <c r="B186" s="36" t="s">
        <v>326</v>
      </c>
      <c r="C186" s="36" t="s">
        <v>327</v>
      </c>
      <c r="D186" s="37" t="s">
        <v>52</v>
      </c>
      <c r="E186" s="13" t="s">
        <v>328</v>
      </c>
      <c r="F186" s="38" t="s">
        <v>80</v>
      </c>
      <c r="G186" s="39">
        <v>2</v>
      </c>
      <c r="H186" s="38">
        <v>0</v>
      </c>
      <c r="I186" s="38">
        <f>ROUND(G186*H186,6)</f>
        <v>0</v>
      </c>
      <c r="L186" s="40">
        <v>0</v>
      </c>
      <c r="M186" s="34">
        <f>ROUND(ROUND(L186,2)*ROUND(G186,3),2)</f>
        <v>0</v>
      </c>
      <c r="N186" s="38" t="s">
        <v>55</v>
      </c>
      <c r="O186">
        <f>(M186*21)/100</f>
        <v>0</v>
      </c>
      <c r="P186" t="s">
        <v>27</v>
      </c>
    </row>
    <row r="187" spans="1:16" ht="13.2" x14ac:dyDescent="0.25">
      <c r="A187" s="37" t="s">
        <v>56</v>
      </c>
      <c r="E187" s="41" t="s">
        <v>122</v>
      </c>
    </row>
    <row r="188" spans="1:16" ht="26.4" x14ac:dyDescent="0.25">
      <c r="A188" s="37" t="s">
        <v>58</v>
      </c>
      <c r="E188" s="42" t="s">
        <v>312</v>
      </c>
    </row>
    <row r="189" spans="1:16" ht="92.4" x14ac:dyDescent="0.25">
      <c r="A189" t="s">
        <v>60</v>
      </c>
      <c r="E189" s="41" t="s">
        <v>329</v>
      </c>
    </row>
    <row r="190" spans="1:16" ht="13.2" x14ac:dyDescent="0.25">
      <c r="A190" t="s">
        <v>46</v>
      </c>
      <c r="C190" s="33" t="s">
        <v>330</v>
      </c>
      <c r="E190" s="35" t="s">
        <v>331</v>
      </c>
      <c r="J190" s="34">
        <f>0</f>
        <v>0</v>
      </c>
      <c r="K190" s="34">
        <f>0</f>
        <v>0</v>
      </c>
      <c r="L190" s="34">
        <f>0+L191+L195+L199</f>
        <v>0</v>
      </c>
      <c r="M190" s="34">
        <f>0+M191+M195+M199</f>
        <v>0</v>
      </c>
    </row>
    <row r="191" spans="1:16" ht="13.2" x14ac:dyDescent="0.25">
      <c r="A191" t="s">
        <v>49</v>
      </c>
      <c r="B191" s="36" t="s">
        <v>332</v>
      </c>
      <c r="C191" s="36" t="s">
        <v>333</v>
      </c>
      <c r="D191" s="37" t="s">
        <v>52</v>
      </c>
      <c r="E191" s="13" t="s">
        <v>334</v>
      </c>
      <c r="F191" s="38" t="s">
        <v>94</v>
      </c>
      <c r="G191" s="39">
        <v>12</v>
      </c>
      <c r="H191" s="38">
        <v>0</v>
      </c>
      <c r="I191" s="38">
        <f>ROUND(G191*H191,6)</f>
        <v>0</v>
      </c>
      <c r="L191" s="40">
        <v>0</v>
      </c>
      <c r="M191" s="34">
        <f>ROUND(ROUND(L191,2)*ROUND(G191,3),2)</f>
        <v>0</v>
      </c>
      <c r="N191" s="38" t="s">
        <v>55</v>
      </c>
      <c r="O191">
        <f>(M191*21)/100</f>
        <v>0</v>
      </c>
      <c r="P191" t="s">
        <v>27</v>
      </c>
    </row>
    <row r="192" spans="1:16" ht="13.2" x14ac:dyDescent="0.25">
      <c r="A192" s="37" t="s">
        <v>56</v>
      </c>
      <c r="E192" s="41" t="s">
        <v>122</v>
      </c>
    </row>
    <row r="193" spans="1:16" ht="26.4" x14ac:dyDescent="0.25">
      <c r="A193" s="37" t="s">
        <v>58</v>
      </c>
      <c r="E193" s="42" t="s">
        <v>184</v>
      </c>
    </row>
    <row r="194" spans="1:16" ht="118.8" x14ac:dyDescent="0.25">
      <c r="A194" t="s">
        <v>60</v>
      </c>
      <c r="E194" s="41" t="s">
        <v>335</v>
      </c>
    </row>
    <row r="195" spans="1:16" ht="13.2" x14ac:dyDescent="0.25">
      <c r="A195" t="s">
        <v>49</v>
      </c>
      <c r="B195" s="36" t="s">
        <v>336</v>
      </c>
      <c r="C195" s="36" t="s">
        <v>337</v>
      </c>
      <c r="D195" s="37" t="s">
        <v>52</v>
      </c>
      <c r="E195" s="13" t="s">
        <v>338</v>
      </c>
      <c r="F195" s="38" t="s">
        <v>75</v>
      </c>
      <c r="G195" s="39">
        <v>1</v>
      </c>
      <c r="H195" s="38">
        <v>0</v>
      </c>
      <c r="I195" s="38">
        <f>ROUND(G195*H195,6)</f>
        <v>0</v>
      </c>
      <c r="L195" s="40">
        <v>0</v>
      </c>
      <c r="M195" s="34">
        <f>ROUND(ROUND(L195,2)*ROUND(G195,3),2)</f>
        <v>0</v>
      </c>
      <c r="N195" s="38" t="s">
        <v>55</v>
      </c>
      <c r="O195">
        <f>(M195*21)/100</f>
        <v>0</v>
      </c>
      <c r="P195" t="s">
        <v>27</v>
      </c>
    </row>
    <row r="196" spans="1:16" ht="13.2" x14ac:dyDescent="0.25">
      <c r="A196" s="37" t="s">
        <v>56</v>
      </c>
      <c r="E196" s="41" t="s">
        <v>122</v>
      </c>
    </row>
    <row r="197" spans="1:16" ht="26.4" x14ac:dyDescent="0.25">
      <c r="A197" s="37" t="s">
        <v>58</v>
      </c>
      <c r="E197" s="42" t="s">
        <v>184</v>
      </c>
    </row>
    <row r="198" spans="1:16" ht="105.6" x14ac:dyDescent="0.25">
      <c r="A198" t="s">
        <v>60</v>
      </c>
      <c r="E198" s="41" t="s">
        <v>339</v>
      </c>
    </row>
    <row r="199" spans="1:16" ht="13.2" x14ac:dyDescent="0.25">
      <c r="A199" t="s">
        <v>49</v>
      </c>
      <c r="B199" s="36" t="s">
        <v>340</v>
      </c>
      <c r="C199" s="36" t="s">
        <v>341</v>
      </c>
      <c r="D199" s="37" t="s">
        <v>52</v>
      </c>
      <c r="E199" s="13" t="s">
        <v>342</v>
      </c>
      <c r="F199" s="38" t="s">
        <v>75</v>
      </c>
      <c r="G199" s="39">
        <v>1</v>
      </c>
      <c r="H199" s="38">
        <v>0</v>
      </c>
      <c r="I199" s="38">
        <f>ROUND(G199*H199,6)</f>
        <v>0</v>
      </c>
      <c r="L199" s="40">
        <v>0</v>
      </c>
      <c r="M199" s="34">
        <f>ROUND(ROUND(L199,2)*ROUND(G199,3),2)</f>
        <v>0</v>
      </c>
      <c r="N199" s="38" t="s">
        <v>55</v>
      </c>
      <c r="O199">
        <f>(M199*21)/100</f>
        <v>0</v>
      </c>
      <c r="P199" t="s">
        <v>27</v>
      </c>
    </row>
    <row r="200" spans="1:16" ht="13.2" x14ac:dyDescent="0.25">
      <c r="A200" s="37" t="s">
        <v>56</v>
      </c>
      <c r="E200" s="41" t="s">
        <v>122</v>
      </c>
    </row>
    <row r="201" spans="1:16" ht="26.4" x14ac:dyDescent="0.25">
      <c r="A201" s="37" t="s">
        <v>58</v>
      </c>
      <c r="E201" s="42" t="s">
        <v>184</v>
      </c>
    </row>
    <row r="202" spans="1:16" ht="105.6" x14ac:dyDescent="0.25">
      <c r="A202" t="s">
        <v>60</v>
      </c>
      <c r="E202" s="41" t="s">
        <v>343</v>
      </c>
    </row>
  </sheetData>
  <sheetProtection password="923D" sheet="1" objects="1" scenarios="1"/>
  <mergeCells count="18">
    <mergeCell ref="N5:N7"/>
    <mergeCell ref="F5:F7"/>
    <mergeCell ref="G5:G7"/>
    <mergeCell ref="H5:H7"/>
    <mergeCell ref="I5:I7"/>
    <mergeCell ref="L5:M6"/>
    <mergeCell ref="J6:K6"/>
    <mergeCell ref="A5:A7"/>
    <mergeCell ref="B5:B7"/>
    <mergeCell ref="C5:C7"/>
    <mergeCell ref="D5:D7"/>
    <mergeCell ref="E5:E7"/>
    <mergeCell ref="C1:C2"/>
    <mergeCell ref="E1:E2"/>
    <mergeCell ref="E3:H3"/>
    <mergeCell ref="E4:H4"/>
    <mergeCell ref="C3:D3"/>
    <mergeCell ref="C4:D4"/>
  </mergeCells>
  <pageMargins left="0.75" right="0.75" top="1" bottom="1" header="0.5" footer="0.5"/>
  <pageSetup paperSize="9" orientation="landscape" horizontalDpi="300" verticalDpi="30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75"/>
  <sheetViews>
    <sheetView workbookViewId="0">
      <pane ySplit="7" topLeftCell="A8" activePane="bottomLeft" state="frozen"/>
      <selection pane="bottomLeft" activeCell="A8" sqref="A8"/>
    </sheetView>
  </sheetViews>
  <sheetFormatPr defaultColWidth="9.109375" defaultRowHeight="12.75" customHeight="1" x14ac:dyDescent="0.25"/>
  <cols>
    <col min="1" max="1" width="9.109375" hidden="1" customWidth="1"/>
    <col min="2" max="2" width="11.6640625" customWidth="1"/>
    <col min="3" max="3" width="14.6640625" customWidth="1"/>
    <col min="4" max="4" width="9.6640625" customWidth="1"/>
    <col min="5" max="5" width="70.6640625" customWidth="1"/>
    <col min="6" max="6" width="11.6640625" customWidth="1"/>
    <col min="7" max="9" width="16.6640625" customWidth="1"/>
    <col min="10" max="11" width="9.109375" hidden="1" customWidth="1"/>
    <col min="12" max="14" width="16.6640625" customWidth="1"/>
    <col min="15" max="17" width="9.109375" hidden="1" customWidth="1"/>
    <col min="19" max="19" width="30.6640625" customWidth="1"/>
  </cols>
  <sheetData>
    <row r="1" spans="1:20" ht="34.950000000000003" customHeight="1" x14ac:dyDescent="0.25">
      <c r="A1" s="22" t="s">
        <v>18</v>
      </c>
      <c r="B1" s="11"/>
      <c r="C1" s="9"/>
      <c r="D1" s="11"/>
      <c r="E1" s="8" t="s">
        <v>21</v>
      </c>
      <c r="F1" s="11"/>
      <c r="G1" s="11"/>
      <c r="H1" s="11"/>
      <c r="I1" s="11"/>
      <c r="J1" s="11"/>
      <c r="K1" s="11"/>
      <c r="L1" s="11"/>
      <c r="M1" s="11"/>
      <c r="N1" s="11"/>
      <c r="P1" t="s">
        <v>26</v>
      </c>
    </row>
    <row r="2" spans="1:20" ht="19.95" customHeight="1" x14ac:dyDescent="0.25">
      <c r="A2" s="22"/>
      <c r="B2" s="11"/>
      <c r="C2" s="9"/>
      <c r="D2" s="11"/>
      <c r="E2" s="7"/>
      <c r="F2" s="11"/>
      <c r="G2" s="11"/>
      <c r="H2" s="11"/>
      <c r="I2" s="11"/>
      <c r="J2" s="11"/>
      <c r="K2" s="11"/>
      <c r="L2" s="24"/>
      <c r="M2" s="24"/>
      <c r="N2" s="11"/>
      <c r="P2" t="s">
        <v>26</v>
      </c>
    </row>
    <row r="3" spans="1:20" ht="31.95" customHeight="1" x14ac:dyDescent="0.25">
      <c r="A3" s="22" t="s">
        <v>19</v>
      </c>
      <c r="B3" s="26" t="s">
        <v>22</v>
      </c>
      <c r="C3" s="2" t="s">
        <v>2</v>
      </c>
      <c r="D3" s="9"/>
      <c r="E3" s="4" t="s">
        <v>3</v>
      </c>
      <c r="F3" s="9"/>
      <c r="G3" s="9"/>
      <c r="H3" s="9"/>
      <c r="L3" s="23" t="s">
        <v>344</v>
      </c>
      <c r="M3" s="43">
        <f>Rekapitulace!C14</f>
        <v>0</v>
      </c>
      <c r="N3" s="25" t="s">
        <v>0</v>
      </c>
      <c r="O3" t="s">
        <v>23</v>
      </c>
      <c r="P3" t="s">
        <v>27</v>
      </c>
    </row>
    <row r="4" spans="1:20" ht="31.95" customHeight="1" x14ac:dyDescent="0.25">
      <c r="A4" s="28" t="s">
        <v>20</v>
      </c>
      <c r="B4" s="29" t="s">
        <v>28</v>
      </c>
      <c r="C4" s="2" t="s">
        <v>344</v>
      </c>
      <c r="D4" s="9"/>
      <c r="E4" s="3" t="s">
        <v>345</v>
      </c>
      <c r="F4" s="9"/>
      <c r="G4" s="9"/>
      <c r="H4" s="9"/>
      <c r="O4" t="s">
        <v>24</v>
      </c>
      <c r="P4" t="s">
        <v>27</v>
      </c>
    </row>
    <row r="5" spans="1:20" ht="12.75" customHeight="1" x14ac:dyDescent="0.25">
      <c r="A5" s="1" t="s">
        <v>29</v>
      </c>
      <c r="B5" s="1" t="s">
        <v>30</v>
      </c>
      <c r="C5" s="1" t="s">
        <v>31</v>
      </c>
      <c r="D5" s="1" t="s">
        <v>32</v>
      </c>
      <c r="E5" s="1" t="s">
        <v>33</v>
      </c>
      <c r="F5" s="1" t="s">
        <v>34</v>
      </c>
      <c r="G5" s="1" t="s">
        <v>35</v>
      </c>
      <c r="H5" s="1" t="s">
        <v>36</v>
      </c>
      <c r="I5" s="1" t="s">
        <v>37</v>
      </c>
      <c r="J5" s="27"/>
      <c r="K5" s="27"/>
      <c r="L5" s="1" t="s">
        <v>38</v>
      </c>
      <c r="M5" s="1"/>
      <c r="N5" s="1" t="s">
        <v>42</v>
      </c>
      <c r="O5" t="s">
        <v>25</v>
      </c>
      <c r="P5" t="s">
        <v>27</v>
      </c>
    </row>
    <row r="6" spans="1:20" ht="12.75" customHeight="1" x14ac:dyDescent="0.25">
      <c r="A6" s="1"/>
      <c r="B6" s="1"/>
      <c r="C6" s="1"/>
      <c r="D6" s="1"/>
      <c r="E6" s="1"/>
      <c r="F6" s="1"/>
      <c r="G6" s="1"/>
      <c r="H6" s="1"/>
      <c r="I6" s="1"/>
      <c r="J6" s="1" t="s">
        <v>39</v>
      </c>
      <c r="K6" s="1"/>
      <c r="L6" s="1"/>
      <c r="M6" s="1"/>
      <c r="N6" s="1"/>
    </row>
    <row r="7" spans="1:20" ht="12.75" customHeight="1" x14ac:dyDescent="0.25">
      <c r="A7" s="1"/>
      <c r="B7" s="1"/>
      <c r="C7" s="1"/>
      <c r="D7" s="1"/>
      <c r="E7" s="1"/>
      <c r="F7" s="1"/>
      <c r="G7" s="1"/>
      <c r="H7" s="1"/>
      <c r="I7" s="1"/>
      <c r="J7" s="27" t="s">
        <v>40</v>
      </c>
      <c r="K7" s="27" t="s">
        <v>41</v>
      </c>
      <c r="L7" s="27" t="s">
        <v>40</v>
      </c>
      <c r="M7" s="27" t="s">
        <v>41</v>
      </c>
      <c r="N7" s="1"/>
      <c r="S7" t="s">
        <v>43</v>
      </c>
      <c r="T7">
        <f>COUNTIFS(L8:L372,"=0",A8:A372,"P")+COUNTIFS(L8:L372,"",A8:A372,"P")+SUM(Q8:Q372)</f>
        <v>90</v>
      </c>
    </row>
    <row r="8" spans="1:20" ht="13.2" x14ac:dyDescent="0.25">
      <c r="A8" t="s">
        <v>44</v>
      </c>
      <c r="C8" s="30" t="s">
        <v>348</v>
      </c>
      <c r="E8" s="32" t="s">
        <v>347</v>
      </c>
      <c r="J8" s="31">
        <f>0+J9+J62+J87+J248+J253+J302+J315</f>
        <v>0</v>
      </c>
      <c r="K8" s="31">
        <f>0+K9+K62+K87+K248+K253+K302+K315</f>
        <v>0</v>
      </c>
      <c r="L8" s="31">
        <f>0+L9+L62+L87+L248+L253+L302+L315</f>
        <v>0</v>
      </c>
      <c r="M8" s="31">
        <f>0+M9+M62+M87+M248+M253+M302+M315</f>
        <v>0</v>
      </c>
    </row>
    <row r="9" spans="1:20" ht="13.2" x14ac:dyDescent="0.25">
      <c r="A9" t="s">
        <v>46</v>
      </c>
      <c r="C9" s="33" t="s">
        <v>349</v>
      </c>
      <c r="E9" s="35" t="s">
        <v>350</v>
      </c>
      <c r="J9" s="34">
        <f>0</f>
        <v>0</v>
      </c>
      <c r="K9" s="34">
        <f>0</f>
        <v>0</v>
      </c>
      <c r="L9" s="34">
        <f>0+L10+L14+L18+L22+L26+L30+L34+L38+L42+L46+L50+L54+L58</f>
        <v>0</v>
      </c>
      <c r="M9" s="34">
        <f>0+M10+M14+M18+M22+M26+M30+M34+M38+M42+M46+M50+M54+M58</f>
        <v>0</v>
      </c>
    </row>
    <row r="10" spans="1:20" ht="13.2" x14ac:dyDescent="0.25">
      <c r="A10" t="s">
        <v>49</v>
      </c>
      <c r="B10" s="36" t="s">
        <v>64</v>
      </c>
      <c r="C10" s="36" t="s">
        <v>351</v>
      </c>
      <c r="D10" s="37" t="s">
        <v>52</v>
      </c>
      <c r="E10" s="13" t="s">
        <v>352</v>
      </c>
      <c r="F10" s="38" t="s">
        <v>80</v>
      </c>
      <c r="G10" s="39">
        <v>12</v>
      </c>
      <c r="H10" s="38">
        <v>0</v>
      </c>
      <c r="I10" s="38">
        <f>ROUND(G10*H10,6)</f>
        <v>0</v>
      </c>
      <c r="L10" s="40">
        <v>0</v>
      </c>
      <c r="M10" s="34">
        <f>ROUND(ROUND(L10,2)*ROUND(G10,3),2)</f>
        <v>0</v>
      </c>
      <c r="N10" s="38" t="s">
        <v>55</v>
      </c>
      <c r="O10">
        <f>(M10*21)/100</f>
        <v>0</v>
      </c>
      <c r="P10" t="s">
        <v>27</v>
      </c>
    </row>
    <row r="11" spans="1:20" ht="13.2" x14ac:dyDescent="0.25">
      <c r="A11" s="37" t="s">
        <v>56</v>
      </c>
      <c r="E11" s="41" t="s">
        <v>52</v>
      </c>
    </row>
    <row r="12" spans="1:20" ht="13.2" x14ac:dyDescent="0.25">
      <c r="A12" s="37" t="s">
        <v>58</v>
      </c>
      <c r="E12" s="42" t="s">
        <v>353</v>
      </c>
    </row>
    <row r="13" spans="1:20" ht="39.6" x14ac:dyDescent="0.25">
      <c r="A13" t="s">
        <v>60</v>
      </c>
      <c r="E13" s="41" t="s">
        <v>354</v>
      </c>
    </row>
    <row r="14" spans="1:20" ht="13.2" x14ac:dyDescent="0.25">
      <c r="A14" t="s">
        <v>49</v>
      </c>
      <c r="B14" s="36" t="s">
        <v>27</v>
      </c>
      <c r="C14" s="36" t="s">
        <v>355</v>
      </c>
      <c r="D14" s="37" t="s">
        <v>52</v>
      </c>
      <c r="E14" s="13" t="s">
        <v>356</v>
      </c>
      <c r="F14" s="38" t="s">
        <v>357</v>
      </c>
      <c r="G14" s="39">
        <v>23.56</v>
      </c>
      <c r="H14" s="38">
        <v>0</v>
      </c>
      <c r="I14" s="38">
        <f>ROUND(G14*H14,6)</f>
        <v>0</v>
      </c>
      <c r="L14" s="40">
        <v>0</v>
      </c>
      <c r="M14" s="34">
        <f>ROUND(ROUND(L14,2)*ROUND(G14,3),2)</f>
        <v>0</v>
      </c>
      <c r="N14" s="38" t="s">
        <v>55</v>
      </c>
      <c r="O14">
        <f>(M14*21)/100</f>
        <v>0</v>
      </c>
      <c r="P14" t="s">
        <v>27</v>
      </c>
    </row>
    <row r="15" spans="1:20" ht="13.2" x14ac:dyDescent="0.25">
      <c r="A15" s="37" t="s">
        <v>56</v>
      </c>
      <c r="E15" s="41" t="s">
        <v>52</v>
      </c>
    </row>
    <row r="16" spans="1:20" ht="13.2" x14ac:dyDescent="0.25">
      <c r="A16" s="37" t="s">
        <v>58</v>
      </c>
      <c r="E16" s="42" t="s">
        <v>353</v>
      </c>
    </row>
    <row r="17" spans="1:16" ht="145.19999999999999" x14ac:dyDescent="0.25">
      <c r="A17" t="s">
        <v>60</v>
      </c>
      <c r="E17" s="41" t="s">
        <v>358</v>
      </c>
    </row>
    <row r="18" spans="1:16" ht="13.2" x14ac:dyDescent="0.25">
      <c r="A18" t="s">
        <v>49</v>
      </c>
      <c r="B18" s="36" t="s">
        <v>26</v>
      </c>
      <c r="C18" s="36" t="s">
        <v>359</v>
      </c>
      <c r="D18" s="37" t="s">
        <v>52</v>
      </c>
      <c r="E18" s="13" t="s">
        <v>360</v>
      </c>
      <c r="F18" s="38" t="s">
        <v>357</v>
      </c>
      <c r="G18" s="39">
        <v>23.56</v>
      </c>
      <c r="H18" s="38">
        <v>0</v>
      </c>
      <c r="I18" s="38">
        <f>ROUND(G18*H18,6)</f>
        <v>0</v>
      </c>
      <c r="L18" s="40">
        <v>0</v>
      </c>
      <c r="M18" s="34">
        <f>ROUND(ROUND(L18,2)*ROUND(G18,3),2)</f>
        <v>0</v>
      </c>
      <c r="N18" s="38" t="s">
        <v>55</v>
      </c>
      <c r="O18">
        <f>(M18*21)/100</f>
        <v>0</v>
      </c>
      <c r="P18" t="s">
        <v>27</v>
      </c>
    </row>
    <row r="19" spans="1:16" ht="13.2" x14ac:dyDescent="0.25">
      <c r="A19" s="37" t="s">
        <v>56</v>
      </c>
      <c r="E19" s="41" t="s">
        <v>52</v>
      </c>
    </row>
    <row r="20" spans="1:16" ht="13.2" x14ac:dyDescent="0.25">
      <c r="A20" s="37" t="s">
        <v>58</v>
      </c>
      <c r="E20" s="42" t="s">
        <v>353</v>
      </c>
    </row>
    <row r="21" spans="1:16" ht="79.2" x14ac:dyDescent="0.25">
      <c r="A21" t="s">
        <v>60</v>
      </c>
      <c r="E21" s="41" t="s">
        <v>361</v>
      </c>
    </row>
    <row r="22" spans="1:16" ht="13.2" x14ac:dyDescent="0.25">
      <c r="A22" t="s">
        <v>49</v>
      </c>
      <c r="B22" s="36" t="s">
        <v>84</v>
      </c>
      <c r="C22" s="36" t="s">
        <v>362</v>
      </c>
      <c r="D22" s="37" t="s">
        <v>52</v>
      </c>
      <c r="E22" s="13" t="s">
        <v>363</v>
      </c>
      <c r="F22" s="38" t="s">
        <v>75</v>
      </c>
      <c r="G22" s="39">
        <v>2</v>
      </c>
      <c r="H22" s="38">
        <v>0</v>
      </c>
      <c r="I22" s="38">
        <f>ROUND(G22*H22,6)</f>
        <v>0</v>
      </c>
      <c r="L22" s="40">
        <v>0</v>
      </c>
      <c r="M22" s="34">
        <f>ROUND(ROUND(L22,2)*ROUND(G22,3),2)</f>
        <v>0</v>
      </c>
      <c r="N22" s="38" t="s">
        <v>55</v>
      </c>
      <c r="O22">
        <f>(M22*21)/100</f>
        <v>0</v>
      </c>
      <c r="P22" t="s">
        <v>27</v>
      </c>
    </row>
    <row r="23" spans="1:16" ht="13.2" x14ac:dyDescent="0.25">
      <c r="A23" s="37" t="s">
        <v>56</v>
      </c>
      <c r="E23" s="41" t="s">
        <v>52</v>
      </c>
    </row>
    <row r="24" spans="1:16" ht="13.2" x14ac:dyDescent="0.25">
      <c r="A24" s="37" t="s">
        <v>58</v>
      </c>
      <c r="E24" s="42" t="s">
        <v>353</v>
      </c>
    </row>
    <row r="25" spans="1:16" ht="66" x14ac:dyDescent="0.25">
      <c r="A25" t="s">
        <v>60</v>
      </c>
      <c r="E25" s="41" t="s">
        <v>364</v>
      </c>
    </row>
    <row r="26" spans="1:16" ht="26.4" x14ac:dyDescent="0.25">
      <c r="A26" t="s">
        <v>49</v>
      </c>
      <c r="B26" s="36" t="s">
        <v>91</v>
      </c>
      <c r="C26" s="36" t="s">
        <v>365</v>
      </c>
      <c r="D26" s="37" t="s">
        <v>52</v>
      </c>
      <c r="E26" s="13" t="s">
        <v>366</v>
      </c>
      <c r="F26" s="38" t="s">
        <v>75</v>
      </c>
      <c r="G26" s="39">
        <v>2</v>
      </c>
      <c r="H26" s="38">
        <v>0</v>
      </c>
      <c r="I26" s="38">
        <f>ROUND(G26*H26,6)</f>
        <v>0</v>
      </c>
      <c r="L26" s="40">
        <v>0</v>
      </c>
      <c r="M26" s="34">
        <f>ROUND(ROUND(L26,2)*ROUND(G26,3),2)</f>
        <v>0</v>
      </c>
      <c r="N26" s="38" t="s">
        <v>55</v>
      </c>
      <c r="O26">
        <f>(M26*21)/100</f>
        <v>0</v>
      </c>
      <c r="P26" t="s">
        <v>27</v>
      </c>
    </row>
    <row r="27" spans="1:16" ht="13.2" x14ac:dyDescent="0.25">
      <c r="A27" s="37" t="s">
        <v>56</v>
      </c>
      <c r="E27" s="41" t="s">
        <v>52</v>
      </c>
    </row>
    <row r="28" spans="1:16" ht="13.2" x14ac:dyDescent="0.25">
      <c r="A28" s="37" t="s">
        <v>58</v>
      </c>
      <c r="E28" s="42" t="s">
        <v>353</v>
      </c>
    </row>
    <row r="29" spans="1:16" ht="52.8" x14ac:dyDescent="0.25">
      <c r="A29" t="s">
        <v>60</v>
      </c>
      <c r="E29" s="41" t="s">
        <v>367</v>
      </c>
    </row>
    <row r="30" spans="1:16" ht="13.2" x14ac:dyDescent="0.25">
      <c r="A30" t="s">
        <v>49</v>
      </c>
      <c r="B30" s="36" t="s">
        <v>96</v>
      </c>
      <c r="C30" s="36" t="s">
        <v>368</v>
      </c>
      <c r="D30" s="37" t="s">
        <v>52</v>
      </c>
      <c r="E30" s="13" t="s">
        <v>369</v>
      </c>
      <c r="F30" s="38" t="s">
        <v>75</v>
      </c>
      <c r="G30" s="39">
        <v>2</v>
      </c>
      <c r="H30" s="38">
        <v>0</v>
      </c>
      <c r="I30" s="38">
        <f>ROUND(G30*H30,6)</f>
        <v>0</v>
      </c>
      <c r="L30" s="40">
        <v>0</v>
      </c>
      <c r="M30" s="34">
        <f>ROUND(ROUND(L30,2)*ROUND(G30,3),2)</f>
        <v>0</v>
      </c>
      <c r="N30" s="38" t="s">
        <v>55</v>
      </c>
      <c r="O30">
        <f>(M30*21)/100</f>
        <v>0</v>
      </c>
      <c r="P30" t="s">
        <v>27</v>
      </c>
    </row>
    <row r="31" spans="1:16" ht="13.2" x14ac:dyDescent="0.25">
      <c r="A31" s="37" t="s">
        <v>56</v>
      </c>
      <c r="E31" s="41" t="s">
        <v>52</v>
      </c>
    </row>
    <row r="32" spans="1:16" ht="13.2" x14ac:dyDescent="0.25">
      <c r="A32" s="37" t="s">
        <v>58</v>
      </c>
      <c r="E32" s="42" t="s">
        <v>353</v>
      </c>
    </row>
    <row r="33" spans="1:16" ht="52.8" x14ac:dyDescent="0.25">
      <c r="A33" t="s">
        <v>60</v>
      </c>
      <c r="E33" s="41" t="s">
        <v>370</v>
      </c>
    </row>
    <row r="34" spans="1:16" ht="13.2" x14ac:dyDescent="0.25">
      <c r="A34" t="s">
        <v>49</v>
      </c>
      <c r="B34" s="36" t="s">
        <v>99</v>
      </c>
      <c r="C34" s="36" t="s">
        <v>371</v>
      </c>
      <c r="D34" s="37" t="s">
        <v>52</v>
      </c>
      <c r="E34" s="13" t="s">
        <v>372</v>
      </c>
      <c r="F34" s="38" t="s">
        <v>373</v>
      </c>
      <c r="G34" s="39">
        <v>23.56</v>
      </c>
      <c r="H34" s="38">
        <v>0</v>
      </c>
      <c r="I34" s="38">
        <f>ROUND(G34*H34,6)</f>
        <v>0</v>
      </c>
      <c r="L34" s="40">
        <v>0</v>
      </c>
      <c r="M34" s="34">
        <f>ROUND(ROUND(L34,2)*ROUND(G34,3),2)</f>
        <v>0</v>
      </c>
      <c r="N34" s="38" t="s">
        <v>55</v>
      </c>
      <c r="O34">
        <f>(M34*21)/100</f>
        <v>0</v>
      </c>
      <c r="P34" t="s">
        <v>27</v>
      </c>
    </row>
    <row r="35" spans="1:16" ht="13.2" x14ac:dyDescent="0.25">
      <c r="A35" s="37" t="s">
        <v>56</v>
      </c>
      <c r="E35" s="41" t="s">
        <v>52</v>
      </c>
    </row>
    <row r="36" spans="1:16" ht="13.2" x14ac:dyDescent="0.25">
      <c r="A36" s="37" t="s">
        <v>58</v>
      </c>
      <c r="E36" s="42" t="s">
        <v>353</v>
      </c>
    </row>
    <row r="37" spans="1:16" ht="79.2" x14ac:dyDescent="0.25">
      <c r="A37" t="s">
        <v>60</v>
      </c>
      <c r="E37" s="41" t="s">
        <v>374</v>
      </c>
    </row>
    <row r="38" spans="1:16" ht="13.2" x14ac:dyDescent="0.25">
      <c r="A38" t="s">
        <v>49</v>
      </c>
      <c r="B38" s="36" t="s">
        <v>102</v>
      </c>
      <c r="C38" s="36" t="s">
        <v>375</v>
      </c>
      <c r="D38" s="37" t="s">
        <v>52</v>
      </c>
      <c r="E38" s="13" t="s">
        <v>376</v>
      </c>
      <c r="F38" s="38" t="s">
        <v>68</v>
      </c>
      <c r="G38" s="39">
        <v>42.408000000000001</v>
      </c>
      <c r="H38" s="38">
        <v>0</v>
      </c>
      <c r="I38" s="38">
        <f>ROUND(G38*H38,6)</f>
        <v>0</v>
      </c>
      <c r="L38" s="40">
        <v>0</v>
      </c>
      <c r="M38" s="34">
        <f>ROUND(ROUND(L38,2)*ROUND(G38,3),2)</f>
        <v>0</v>
      </c>
      <c r="N38" s="38" t="s">
        <v>55</v>
      </c>
      <c r="O38">
        <f>(M38*21)/100</f>
        <v>0</v>
      </c>
      <c r="P38" t="s">
        <v>27</v>
      </c>
    </row>
    <row r="39" spans="1:16" ht="13.2" x14ac:dyDescent="0.25">
      <c r="A39" s="37" t="s">
        <v>56</v>
      </c>
      <c r="E39" s="41" t="s">
        <v>52</v>
      </c>
    </row>
    <row r="40" spans="1:16" ht="13.2" x14ac:dyDescent="0.25">
      <c r="A40" s="37" t="s">
        <v>58</v>
      </c>
      <c r="E40" s="42" t="s">
        <v>353</v>
      </c>
    </row>
    <row r="41" spans="1:16" ht="52.8" x14ac:dyDescent="0.25">
      <c r="A41" t="s">
        <v>60</v>
      </c>
      <c r="E41" s="41" t="s">
        <v>377</v>
      </c>
    </row>
    <row r="42" spans="1:16" ht="13.2" x14ac:dyDescent="0.25">
      <c r="A42" t="s">
        <v>49</v>
      </c>
      <c r="B42" s="36" t="s">
        <v>106</v>
      </c>
      <c r="C42" s="36" t="s">
        <v>378</v>
      </c>
      <c r="D42" s="37" t="s">
        <v>52</v>
      </c>
      <c r="E42" s="13" t="s">
        <v>379</v>
      </c>
      <c r="F42" s="38" t="s">
        <v>75</v>
      </c>
      <c r="G42" s="39">
        <v>8</v>
      </c>
      <c r="H42" s="38">
        <v>0</v>
      </c>
      <c r="I42" s="38">
        <f>ROUND(G42*H42,6)</f>
        <v>0</v>
      </c>
      <c r="L42" s="40">
        <v>0</v>
      </c>
      <c r="M42" s="34">
        <f>ROUND(ROUND(L42,2)*ROUND(G42,3),2)</f>
        <v>0</v>
      </c>
      <c r="N42" s="38" t="s">
        <v>55</v>
      </c>
      <c r="O42">
        <f>(M42*21)/100</f>
        <v>0</v>
      </c>
      <c r="P42" t="s">
        <v>27</v>
      </c>
    </row>
    <row r="43" spans="1:16" ht="13.2" x14ac:dyDescent="0.25">
      <c r="A43" s="37" t="s">
        <v>56</v>
      </c>
      <c r="E43" s="41" t="s">
        <v>52</v>
      </c>
    </row>
    <row r="44" spans="1:16" ht="13.2" x14ac:dyDescent="0.25">
      <c r="A44" s="37" t="s">
        <v>58</v>
      </c>
      <c r="E44" s="42" t="s">
        <v>353</v>
      </c>
    </row>
    <row r="45" spans="1:16" ht="39.6" x14ac:dyDescent="0.25">
      <c r="A45" t="s">
        <v>60</v>
      </c>
      <c r="E45" s="41" t="s">
        <v>380</v>
      </c>
    </row>
    <row r="46" spans="1:16" ht="13.2" x14ac:dyDescent="0.25">
      <c r="A46" t="s">
        <v>49</v>
      </c>
      <c r="B46" s="36" t="s">
        <v>109</v>
      </c>
      <c r="C46" s="36" t="s">
        <v>381</v>
      </c>
      <c r="D46" s="37" t="s">
        <v>52</v>
      </c>
      <c r="E46" s="13" t="s">
        <v>382</v>
      </c>
      <c r="F46" s="38" t="s">
        <v>75</v>
      </c>
      <c r="G46" s="39">
        <v>24</v>
      </c>
      <c r="H46" s="38">
        <v>0</v>
      </c>
      <c r="I46" s="38">
        <f>ROUND(G46*H46,6)</f>
        <v>0</v>
      </c>
      <c r="L46" s="40">
        <v>0</v>
      </c>
      <c r="M46" s="34">
        <f>ROUND(ROUND(L46,2)*ROUND(G46,3),2)</f>
        <v>0</v>
      </c>
      <c r="N46" s="38" t="s">
        <v>55</v>
      </c>
      <c r="O46">
        <f>(M46*21)/100</f>
        <v>0</v>
      </c>
      <c r="P46" t="s">
        <v>27</v>
      </c>
    </row>
    <row r="47" spans="1:16" ht="13.2" x14ac:dyDescent="0.25">
      <c r="A47" s="37" t="s">
        <v>56</v>
      </c>
      <c r="E47" s="41" t="s">
        <v>52</v>
      </c>
    </row>
    <row r="48" spans="1:16" ht="13.2" x14ac:dyDescent="0.25">
      <c r="A48" s="37" t="s">
        <v>58</v>
      </c>
      <c r="E48" s="42" t="s">
        <v>353</v>
      </c>
    </row>
    <row r="49" spans="1:16" ht="39.6" x14ac:dyDescent="0.25">
      <c r="A49" t="s">
        <v>60</v>
      </c>
      <c r="E49" s="41" t="s">
        <v>383</v>
      </c>
    </row>
    <row r="50" spans="1:16" ht="13.2" x14ac:dyDescent="0.25">
      <c r="A50" t="s">
        <v>49</v>
      </c>
      <c r="B50" s="36" t="s">
        <v>113</v>
      </c>
      <c r="C50" s="36" t="s">
        <v>384</v>
      </c>
      <c r="D50" s="37" t="s">
        <v>52</v>
      </c>
      <c r="E50" s="13" t="s">
        <v>385</v>
      </c>
      <c r="F50" s="38" t="s">
        <v>75</v>
      </c>
      <c r="G50" s="39">
        <v>2</v>
      </c>
      <c r="H50" s="38">
        <v>0</v>
      </c>
      <c r="I50" s="38">
        <f>ROUND(G50*H50,6)</f>
        <v>0</v>
      </c>
      <c r="L50" s="40">
        <v>0</v>
      </c>
      <c r="M50" s="34">
        <f>ROUND(ROUND(L50,2)*ROUND(G50,3),2)</f>
        <v>0</v>
      </c>
      <c r="N50" s="38" t="s">
        <v>55</v>
      </c>
      <c r="O50">
        <f>(M50*21)/100</f>
        <v>0</v>
      </c>
      <c r="P50" t="s">
        <v>27</v>
      </c>
    </row>
    <row r="51" spans="1:16" ht="13.2" x14ac:dyDescent="0.25">
      <c r="A51" s="37" t="s">
        <v>56</v>
      </c>
      <c r="E51" s="41" t="s">
        <v>52</v>
      </c>
    </row>
    <row r="52" spans="1:16" ht="13.2" x14ac:dyDescent="0.25">
      <c r="A52" s="37" t="s">
        <v>58</v>
      </c>
      <c r="E52" s="42" t="s">
        <v>353</v>
      </c>
    </row>
    <row r="53" spans="1:16" ht="66" x14ac:dyDescent="0.25">
      <c r="A53" t="s">
        <v>60</v>
      </c>
      <c r="E53" s="41" t="s">
        <v>386</v>
      </c>
    </row>
    <row r="54" spans="1:16" ht="13.2" x14ac:dyDescent="0.25">
      <c r="A54" t="s">
        <v>49</v>
      </c>
      <c r="B54" s="36" t="s">
        <v>119</v>
      </c>
      <c r="C54" s="36" t="s">
        <v>387</v>
      </c>
      <c r="D54" s="37" t="s">
        <v>52</v>
      </c>
      <c r="E54" s="13" t="s">
        <v>388</v>
      </c>
      <c r="F54" s="38" t="s">
        <v>75</v>
      </c>
      <c r="G54" s="39">
        <v>2</v>
      </c>
      <c r="H54" s="38">
        <v>0</v>
      </c>
      <c r="I54" s="38">
        <f>ROUND(G54*H54,6)</f>
        <v>0</v>
      </c>
      <c r="L54" s="40">
        <v>0</v>
      </c>
      <c r="M54" s="34">
        <f>ROUND(ROUND(L54,2)*ROUND(G54,3),2)</f>
        <v>0</v>
      </c>
      <c r="N54" s="38" t="s">
        <v>55</v>
      </c>
      <c r="O54">
        <f>(M54*21)/100</f>
        <v>0</v>
      </c>
      <c r="P54" t="s">
        <v>27</v>
      </c>
    </row>
    <row r="55" spans="1:16" ht="13.2" x14ac:dyDescent="0.25">
      <c r="A55" s="37" t="s">
        <v>56</v>
      </c>
      <c r="E55" s="41" t="s">
        <v>52</v>
      </c>
    </row>
    <row r="56" spans="1:16" ht="13.2" x14ac:dyDescent="0.25">
      <c r="A56" s="37" t="s">
        <v>58</v>
      </c>
      <c r="E56" s="42" t="s">
        <v>353</v>
      </c>
    </row>
    <row r="57" spans="1:16" ht="66" x14ac:dyDescent="0.25">
      <c r="A57" t="s">
        <v>60</v>
      </c>
      <c r="E57" s="41" t="s">
        <v>389</v>
      </c>
    </row>
    <row r="58" spans="1:16" ht="26.4" x14ac:dyDescent="0.25">
      <c r="A58" t="s">
        <v>49</v>
      </c>
      <c r="B58" s="36" t="s">
        <v>124</v>
      </c>
      <c r="C58" s="36" t="s">
        <v>390</v>
      </c>
      <c r="D58" s="37" t="s">
        <v>52</v>
      </c>
      <c r="E58" s="13" t="s">
        <v>391</v>
      </c>
      <c r="F58" s="38" t="s">
        <v>80</v>
      </c>
      <c r="G58" s="39">
        <v>24</v>
      </c>
      <c r="H58" s="38">
        <v>0</v>
      </c>
      <c r="I58" s="38">
        <f>ROUND(G58*H58,6)</f>
        <v>0</v>
      </c>
      <c r="L58" s="40">
        <v>0</v>
      </c>
      <c r="M58" s="34">
        <f>ROUND(ROUND(L58,2)*ROUND(G58,3),2)</f>
        <v>0</v>
      </c>
      <c r="N58" s="38" t="s">
        <v>55</v>
      </c>
      <c r="O58">
        <f>(M58*21)/100</f>
        <v>0</v>
      </c>
      <c r="P58" t="s">
        <v>27</v>
      </c>
    </row>
    <row r="59" spans="1:16" ht="13.2" x14ac:dyDescent="0.25">
      <c r="A59" s="37" t="s">
        <v>56</v>
      </c>
      <c r="E59" s="41" t="s">
        <v>52</v>
      </c>
    </row>
    <row r="60" spans="1:16" ht="13.2" x14ac:dyDescent="0.25">
      <c r="A60" s="37" t="s">
        <v>58</v>
      </c>
      <c r="E60" s="42" t="s">
        <v>392</v>
      </c>
    </row>
    <row r="61" spans="1:16" ht="52.8" x14ac:dyDescent="0.25">
      <c r="A61" t="s">
        <v>60</v>
      </c>
      <c r="E61" s="41" t="s">
        <v>393</v>
      </c>
    </row>
    <row r="62" spans="1:16" ht="13.2" x14ac:dyDescent="0.25">
      <c r="A62" t="s">
        <v>46</v>
      </c>
      <c r="C62" s="33" t="s">
        <v>394</v>
      </c>
      <c r="E62" s="35" t="s">
        <v>395</v>
      </c>
      <c r="J62" s="34">
        <f>0</f>
        <v>0</v>
      </c>
      <c r="K62" s="34">
        <f>0</f>
        <v>0</v>
      </c>
      <c r="L62" s="34">
        <f>0+L63+L67+L71+L75+L79+L83</f>
        <v>0</v>
      </c>
      <c r="M62" s="34">
        <f>0+M63+M67+M71+M75+M79+M83</f>
        <v>0</v>
      </c>
    </row>
    <row r="63" spans="1:16" ht="13.2" x14ac:dyDescent="0.25">
      <c r="A63" t="s">
        <v>49</v>
      </c>
      <c r="B63" s="36" t="s">
        <v>127</v>
      </c>
      <c r="C63" s="36" t="s">
        <v>396</v>
      </c>
      <c r="D63" s="37" t="s">
        <v>52</v>
      </c>
      <c r="E63" s="13" t="s">
        <v>397</v>
      </c>
      <c r="F63" s="38" t="s">
        <v>75</v>
      </c>
      <c r="G63" s="39">
        <v>2</v>
      </c>
      <c r="H63" s="38">
        <v>0</v>
      </c>
      <c r="I63" s="38">
        <f>ROUND(G63*H63,6)</f>
        <v>0</v>
      </c>
      <c r="L63" s="40">
        <v>0</v>
      </c>
      <c r="M63" s="34">
        <f>ROUND(ROUND(L63,2)*ROUND(G63,3),2)</f>
        <v>0</v>
      </c>
      <c r="N63" s="38" t="s">
        <v>55</v>
      </c>
      <c r="O63">
        <f>(M63*21)/100</f>
        <v>0</v>
      </c>
      <c r="P63" t="s">
        <v>27</v>
      </c>
    </row>
    <row r="64" spans="1:16" ht="13.2" x14ac:dyDescent="0.25">
      <c r="A64" s="37" t="s">
        <v>56</v>
      </c>
      <c r="E64" s="41" t="s">
        <v>52</v>
      </c>
    </row>
    <row r="65" spans="1:16" ht="13.2" x14ac:dyDescent="0.25">
      <c r="A65" s="37" t="s">
        <v>58</v>
      </c>
      <c r="E65" s="42" t="s">
        <v>353</v>
      </c>
    </row>
    <row r="66" spans="1:16" ht="52.8" x14ac:dyDescent="0.25">
      <c r="A66" t="s">
        <v>60</v>
      </c>
      <c r="E66" s="41" t="s">
        <v>398</v>
      </c>
    </row>
    <row r="67" spans="1:16" ht="13.2" x14ac:dyDescent="0.25">
      <c r="A67" t="s">
        <v>49</v>
      </c>
      <c r="B67" s="36" t="s">
        <v>131</v>
      </c>
      <c r="C67" s="36" t="s">
        <v>399</v>
      </c>
      <c r="D67" s="37" t="s">
        <v>52</v>
      </c>
      <c r="E67" s="13" t="s">
        <v>400</v>
      </c>
      <c r="F67" s="38" t="s">
        <v>94</v>
      </c>
      <c r="G67" s="39">
        <v>17.260000000000002</v>
      </c>
      <c r="H67" s="38">
        <v>0</v>
      </c>
      <c r="I67" s="38">
        <f>ROUND(G67*H67,6)</f>
        <v>0</v>
      </c>
      <c r="L67" s="40">
        <v>0</v>
      </c>
      <c r="M67" s="34">
        <f>ROUND(ROUND(L67,2)*ROUND(G67,3),2)</f>
        <v>0</v>
      </c>
      <c r="N67" s="38" t="s">
        <v>55</v>
      </c>
      <c r="O67">
        <f>(M67*21)/100</f>
        <v>0</v>
      </c>
      <c r="P67" t="s">
        <v>27</v>
      </c>
    </row>
    <row r="68" spans="1:16" ht="13.2" x14ac:dyDescent="0.25">
      <c r="A68" s="37" t="s">
        <v>56</v>
      </c>
      <c r="E68" s="41" t="s">
        <v>52</v>
      </c>
    </row>
    <row r="69" spans="1:16" ht="13.2" x14ac:dyDescent="0.25">
      <c r="A69" s="37" t="s">
        <v>58</v>
      </c>
      <c r="E69" s="42" t="s">
        <v>353</v>
      </c>
    </row>
    <row r="70" spans="1:16" ht="39.6" x14ac:dyDescent="0.25">
      <c r="A70" t="s">
        <v>60</v>
      </c>
      <c r="E70" s="41" t="s">
        <v>401</v>
      </c>
    </row>
    <row r="71" spans="1:16" ht="13.2" x14ac:dyDescent="0.25">
      <c r="A71" t="s">
        <v>49</v>
      </c>
      <c r="B71" s="36" t="s">
        <v>135</v>
      </c>
      <c r="C71" s="36" t="s">
        <v>402</v>
      </c>
      <c r="D71" s="37" t="s">
        <v>52</v>
      </c>
      <c r="E71" s="13" t="s">
        <v>403</v>
      </c>
      <c r="F71" s="38" t="s">
        <v>75</v>
      </c>
      <c r="G71" s="39">
        <v>1</v>
      </c>
      <c r="H71" s="38">
        <v>0</v>
      </c>
      <c r="I71" s="38">
        <f>ROUND(G71*H71,6)</f>
        <v>0</v>
      </c>
      <c r="L71" s="40">
        <v>0</v>
      </c>
      <c r="M71" s="34">
        <f>ROUND(ROUND(L71,2)*ROUND(G71,3),2)</f>
        <v>0</v>
      </c>
      <c r="N71" s="38" t="s">
        <v>55</v>
      </c>
      <c r="O71">
        <f>(M71*21)/100</f>
        <v>0</v>
      </c>
      <c r="P71" t="s">
        <v>27</v>
      </c>
    </row>
    <row r="72" spans="1:16" ht="13.2" x14ac:dyDescent="0.25">
      <c r="A72" s="37" t="s">
        <v>56</v>
      </c>
      <c r="E72" s="41" t="s">
        <v>52</v>
      </c>
    </row>
    <row r="73" spans="1:16" ht="13.2" x14ac:dyDescent="0.25">
      <c r="A73" s="37" t="s">
        <v>58</v>
      </c>
      <c r="E73" s="42" t="s">
        <v>353</v>
      </c>
    </row>
    <row r="74" spans="1:16" ht="52.8" x14ac:dyDescent="0.25">
      <c r="A74" t="s">
        <v>60</v>
      </c>
      <c r="E74" s="41" t="s">
        <v>404</v>
      </c>
    </row>
    <row r="75" spans="1:16" ht="26.4" x14ac:dyDescent="0.25">
      <c r="A75" t="s">
        <v>49</v>
      </c>
      <c r="B75" s="36" t="s">
        <v>139</v>
      </c>
      <c r="C75" s="36" t="s">
        <v>405</v>
      </c>
      <c r="D75" s="37" t="s">
        <v>52</v>
      </c>
      <c r="E75" s="13" t="s">
        <v>406</v>
      </c>
      <c r="F75" s="38" t="s">
        <v>75</v>
      </c>
      <c r="G75" s="39">
        <v>1</v>
      </c>
      <c r="H75" s="38">
        <v>0</v>
      </c>
      <c r="I75" s="38">
        <f>ROUND(G75*H75,6)</f>
        <v>0</v>
      </c>
      <c r="L75" s="40">
        <v>0</v>
      </c>
      <c r="M75" s="34">
        <f>ROUND(ROUND(L75,2)*ROUND(G75,3),2)</f>
        <v>0</v>
      </c>
      <c r="N75" s="38" t="s">
        <v>55</v>
      </c>
      <c r="O75">
        <f>(M75*21)/100</f>
        <v>0</v>
      </c>
      <c r="P75" t="s">
        <v>27</v>
      </c>
    </row>
    <row r="76" spans="1:16" ht="13.2" x14ac:dyDescent="0.25">
      <c r="A76" s="37" t="s">
        <v>56</v>
      </c>
      <c r="E76" s="41" t="s">
        <v>52</v>
      </c>
    </row>
    <row r="77" spans="1:16" ht="13.2" x14ac:dyDescent="0.25">
      <c r="A77" s="37" t="s">
        <v>58</v>
      </c>
      <c r="E77" s="42" t="s">
        <v>353</v>
      </c>
    </row>
    <row r="78" spans="1:16" ht="52.8" x14ac:dyDescent="0.25">
      <c r="A78" t="s">
        <v>60</v>
      </c>
      <c r="E78" s="41" t="s">
        <v>404</v>
      </c>
    </row>
    <row r="79" spans="1:16" ht="26.4" x14ac:dyDescent="0.25">
      <c r="A79" t="s">
        <v>49</v>
      </c>
      <c r="B79" s="36" t="s">
        <v>142</v>
      </c>
      <c r="C79" s="36" t="s">
        <v>407</v>
      </c>
      <c r="D79" s="37" t="s">
        <v>52</v>
      </c>
      <c r="E79" s="13" t="s">
        <v>408</v>
      </c>
      <c r="F79" s="38" t="s">
        <v>75</v>
      </c>
      <c r="G79" s="39">
        <v>1</v>
      </c>
      <c r="H79" s="38">
        <v>0</v>
      </c>
      <c r="I79" s="38">
        <f>ROUND(G79*H79,6)</f>
        <v>0</v>
      </c>
      <c r="L79" s="40">
        <v>0</v>
      </c>
      <c r="M79" s="34">
        <f>ROUND(ROUND(L79,2)*ROUND(G79,3),2)</f>
        <v>0</v>
      </c>
      <c r="N79" s="38" t="s">
        <v>55</v>
      </c>
      <c r="O79">
        <f>(M79*21)/100</f>
        <v>0</v>
      </c>
      <c r="P79" t="s">
        <v>27</v>
      </c>
    </row>
    <row r="80" spans="1:16" ht="13.2" x14ac:dyDescent="0.25">
      <c r="A80" s="37" t="s">
        <v>56</v>
      </c>
      <c r="E80" s="41" t="s">
        <v>52</v>
      </c>
    </row>
    <row r="81" spans="1:16" ht="13.2" x14ac:dyDescent="0.25">
      <c r="A81" s="37" t="s">
        <v>58</v>
      </c>
      <c r="E81" s="42" t="s">
        <v>353</v>
      </c>
    </row>
    <row r="82" spans="1:16" ht="52.8" x14ac:dyDescent="0.25">
      <c r="A82" t="s">
        <v>60</v>
      </c>
      <c r="E82" s="41" t="s">
        <v>409</v>
      </c>
    </row>
    <row r="83" spans="1:16" ht="26.4" x14ac:dyDescent="0.25">
      <c r="A83" t="s">
        <v>49</v>
      </c>
      <c r="B83" s="36" t="s">
        <v>145</v>
      </c>
      <c r="C83" s="36" t="s">
        <v>410</v>
      </c>
      <c r="D83" s="37" t="s">
        <v>52</v>
      </c>
      <c r="E83" s="13" t="s">
        <v>411</v>
      </c>
      <c r="F83" s="38" t="s">
        <v>80</v>
      </c>
      <c r="G83" s="39">
        <v>4</v>
      </c>
      <c r="H83" s="38">
        <v>0</v>
      </c>
      <c r="I83" s="38">
        <f>ROUND(G83*H83,6)</f>
        <v>0</v>
      </c>
      <c r="L83" s="40">
        <v>0</v>
      </c>
      <c r="M83" s="34">
        <f>ROUND(ROUND(L83,2)*ROUND(G83,3),2)</f>
        <v>0</v>
      </c>
      <c r="N83" s="38" t="s">
        <v>55</v>
      </c>
      <c r="O83">
        <f>(M83*21)/100</f>
        <v>0</v>
      </c>
      <c r="P83" t="s">
        <v>27</v>
      </c>
    </row>
    <row r="84" spans="1:16" ht="13.2" x14ac:dyDescent="0.25">
      <c r="A84" s="37" t="s">
        <v>56</v>
      </c>
      <c r="E84" s="41" t="s">
        <v>52</v>
      </c>
    </row>
    <row r="85" spans="1:16" ht="13.2" x14ac:dyDescent="0.25">
      <c r="A85" s="37" t="s">
        <v>58</v>
      </c>
      <c r="E85" s="42" t="s">
        <v>412</v>
      </c>
    </row>
    <row r="86" spans="1:16" ht="66" x14ac:dyDescent="0.25">
      <c r="A86" t="s">
        <v>60</v>
      </c>
      <c r="E86" s="41" t="s">
        <v>413</v>
      </c>
    </row>
    <row r="87" spans="1:16" ht="13.2" x14ac:dyDescent="0.25">
      <c r="A87" t="s">
        <v>46</v>
      </c>
      <c r="C87" s="33" t="s">
        <v>414</v>
      </c>
      <c r="E87" s="35" t="s">
        <v>415</v>
      </c>
      <c r="J87" s="34">
        <f>0</f>
        <v>0</v>
      </c>
      <c r="K87" s="34">
        <f>0</f>
        <v>0</v>
      </c>
      <c r="L87" s="34">
        <f>0+L88+L92+L96+L100+L104+L108+L112+L116+L120+L124+L128+L132+L136+L140+L144+L148+L152+L156+L160+L164+L168+L172+L176+L180+L184+L188+L192+L196+L200+L204+L208+L212+L216+L220+L224+L228+L232+L236+L240+L244</f>
        <v>0</v>
      </c>
      <c r="M87" s="34">
        <f>0+M88+M92+M96+M100+M104+M108+M112+M116+M120+M124+M128+M132+M136+M140+M144+M148+M152+M156+M160+M164+M168+M172+M176+M180+M184+M188+M192+M196+M200+M204+M208+M212+M216+M220+M224+M228+M232+M236+M240+M244</f>
        <v>0</v>
      </c>
    </row>
    <row r="88" spans="1:16" ht="13.2" x14ac:dyDescent="0.25">
      <c r="A88" t="s">
        <v>49</v>
      </c>
      <c r="B88" s="36" t="s">
        <v>148</v>
      </c>
      <c r="C88" s="36" t="s">
        <v>416</v>
      </c>
      <c r="D88" s="37" t="s">
        <v>52</v>
      </c>
      <c r="E88" s="13" t="s">
        <v>417</v>
      </c>
      <c r="F88" s="38" t="s">
        <v>75</v>
      </c>
      <c r="G88" s="39">
        <v>2</v>
      </c>
      <c r="H88" s="38">
        <v>0</v>
      </c>
      <c r="I88" s="38">
        <f>ROUND(G88*H88,6)</f>
        <v>0</v>
      </c>
      <c r="L88" s="40">
        <v>0</v>
      </c>
      <c r="M88" s="34">
        <f>ROUND(ROUND(L88,2)*ROUND(G88,3),2)</f>
        <v>0</v>
      </c>
      <c r="N88" s="38" t="s">
        <v>55</v>
      </c>
      <c r="O88">
        <f>(M88*21)/100</f>
        <v>0</v>
      </c>
      <c r="P88" t="s">
        <v>27</v>
      </c>
    </row>
    <row r="89" spans="1:16" ht="13.2" x14ac:dyDescent="0.25">
      <c r="A89" s="37" t="s">
        <v>56</v>
      </c>
      <c r="E89" s="41" t="s">
        <v>52</v>
      </c>
    </row>
    <row r="90" spans="1:16" ht="13.2" x14ac:dyDescent="0.25">
      <c r="A90" s="37" t="s">
        <v>58</v>
      </c>
      <c r="E90" s="42" t="s">
        <v>418</v>
      </c>
    </row>
    <row r="91" spans="1:16" ht="39.6" x14ac:dyDescent="0.25">
      <c r="A91" t="s">
        <v>60</v>
      </c>
      <c r="E91" s="41" t="s">
        <v>419</v>
      </c>
    </row>
    <row r="92" spans="1:16" ht="13.2" x14ac:dyDescent="0.25">
      <c r="A92" t="s">
        <v>49</v>
      </c>
      <c r="B92" s="36" t="s">
        <v>153</v>
      </c>
      <c r="C92" s="36" t="s">
        <v>420</v>
      </c>
      <c r="D92" s="37" t="s">
        <v>52</v>
      </c>
      <c r="E92" s="13" t="s">
        <v>421</v>
      </c>
      <c r="F92" s="38" t="s">
        <v>75</v>
      </c>
      <c r="G92" s="39">
        <v>6</v>
      </c>
      <c r="H92" s="38">
        <v>0</v>
      </c>
      <c r="I92" s="38">
        <f>ROUND(G92*H92,6)</f>
        <v>0</v>
      </c>
      <c r="L92" s="40">
        <v>0</v>
      </c>
      <c r="M92" s="34">
        <f>ROUND(ROUND(L92,2)*ROUND(G92,3),2)</f>
        <v>0</v>
      </c>
      <c r="N92" s="38" t="s">
        <v>55</v>
      </c>
      <c r="O92">
        <f>(M92*21)/100</f>
        <v>0</v>
      </c>
      <c r="P92" t="s">
        <v>27</v>
      </c>
    </row>
    <row r="93" spans="1:16" ht="13.2" x14ac:dyDescent="0.25">
      <c r="A93" s="37" t="s">
        <v>56</v>
      </c>
      <c r="E93" s="41" t="s">
        <v>52</v>
      </c>
    </row>
    <row r="94" spans="1:16" ht="13.2" x14ac:dyDescent="0.25">
      <c r="A94" s="37" t="s">
        <v>58</v>
      </c>
      <c r="E94" s="42" t="s">
        <v>418</v>
      </c>
    </row>
    <row r="95" spans="1:16" ht="52.8" x14ac:dyDescent="0.25">
      <c r="A95" t="s">
        <v>60</v>
      </c>
      <c r="E95" s="41" t="s">
        <v>422</v>
      </c>
    </row>
    <row r="96" spans="1:16" ht="13.2" x14ac:dyDescent="0.25">
      <c r="A96" t="s">
        <v>49</v>
      </c>
      <c r="B96" s="36" t="s">
        <v>157</v>
      </c>
      <c r="C96" s="36" t="s">
        <v>423</v>
      </c>
      <c r="D96" s="37" t="s">
        <v>52</v>
      </c>
      <c r="E96" s="13" t="s">
        <v>424</v>
      </c>
      <c r="F96" s="38" t="s">
        <v>75</v>
      </c>
      <c r="G96" s="39">
        <v>166</v>
      </c>
      <c r="H96" s="38">
        <v>0</v>
      </c>
      <c r="I96" s="38">
        <f>ROUND(G96*H96,6)</f>
        <v>0</v>
      </c>
      <c r="L96" s="40">
        <v>0</v>
      </c>
      <c r="M96" s="34">
        <f>ROUND(ROUND(L96,2)*ROUND(G96,3),2)</f>
        <v>0</v>
      </c>
      <c r="N96" s="38" t="s">
        <v>55</v>
      </c>
      <c r="O96">
        <f>(M96*21)/100</f>
        <v>0</v>
      </c>
      <c r="P96" t="s">
        <v>27</v>
      </c>
    </row>
    <row r="97" spans="1:16" ht="13.2" x14ac:dyDescent="0.25">
      <c r="A97" s="37" t="s">
        <v>56</v>
      </c>
      <c r="E97" s="41" t="s">
        <v>52</v>
      </c>
    </row>
    <row r="98" spans="1:16" ht="13.2" x14ac:dyDescent="0.25">
      <c r="A98" s="37" t="s">
        <v>58</v>
      </c>
      <c r="E98" s="42" t="s">
        <v>418</v>
      </c>
    </row>
    <row r="99" spans="1:16" ht="52.8" x14ac:dyDescent="0.25">
      <c r="A99" t="s">
        <v>60</v>
      </c>
      <c r="E99" s="41" t="s">
        <v>422</v>
      </c>
    </row>
    <row r="100" spans="1:16" ht="13.2" x14ac:dyDescent="0.25">
      <c r="A100" t="s">
        <v>49</v>
      </c>
      <c r="B100" s="36" t="s">
        <v>160</v>
      </c>
      <c r="C100" s="36" t="s">
        <v>425</v>
      </c>
      <c r="D100" s="37" t="s">
        <v>52</v>
      </c>
      <c r="E100" s="13" t="s">
        <v>426</v>
      </c>
      <c r="F100" s="38" t="s">
        <v>75</v>
      </c>
      <c r="G100" s="39">
        <v>8</v>
      </c>
      <c r="H100" s="38">
        <v>0</v>
      </c>
      <c r="I100" s="38">
        <f>ROUND(G100*H100,6)</f>
        <v>0</v>
      </c>
      <c r="L100" s="40">
        <v>0</v>
      </c>
      <c r="M100" s="34">
        <f>ROUND(ROUND(L100,2)*ROUND(G100,3),2)</f>
        <v>0</v>
      </c>
      <c r="N100" s="38" t="s">
        <v>55</v>
      </c>
      <c r="O100">
        <f>(M100*21)/100</f>
        <v>0</v>
      </c>
      <c r="P100" t="s">
        <v>27</v>
      </c>
    </row>
    <row r="101" spans="1:16" ht="13.2" x14ac:dyDescent="0.25">
      <c r="A101" s="37" t="s">
        <v>56</v>
      </c>
      <c r="E101" s="41" t="s">
        <v>52</v>
      </c>
    </row>
    <row r="102" spans="1:16" ht="13.2" x14ac:dyDescent="0.25">
      <c r="A102" s="37" t="s">
        <v>58</v>
      </c>
      <c r="E102" s="42" t="s">
        <v>418</v>
      </c>
    </row>
    <row r="103" spans="1:16" ht="52.8" x14ac:dyDescent="0.25">
      <c r="A103" t="s">
        <v>60</v>
      </c>
      <c r="E103" s="41" t="s">
        <v>422</v>
      </c>
    </row>
    <row r="104" spans="1:16" ht="13.2" x14ac:dyDescent="0.25">
      <c r="A104" t="s">
        <v>49</v>
      </c>
      <c r="B104" s="36" t="s">
        <v>163</v>
      </c>
      <c r="C104" s="36" t="s">
        <v>427</v>
      </c>
      <c r="D104" s="37" t="s">
        <v>52</v>
      </c>
      <c r="E104" s="13" t="s">
        <v>428</v>
      </c>
      <c r="F104" s="38" t="s">
        <v>75</v>
      </c>
      <c r="G104" s="39">
        <v>166</v>
      </c>
      <c r="H104" s="38">
        <v>0</v>
      </c>
      <c r="I104" s="38">
        <f>ROUND(G104*H104,6)</f>
        <v>0</v>
      </c>
      <c r="L104" s="40">
        <v>0</v>
      </c>
      <c r="M104" s="34">
        <f>ROUND(ROUND(L104,2)*ROUND(G104,3),2)</f>
        <v>0</v>
      </c>
      <c r="N104" s="38" t="s">
        <v>55</v>
      </c>
      <c r="O104">
        <f>(M104*21)/100</f>
        <v>0</v>
      </c>
      <c r="P104" t="s">
        <v>27</v>
      </c>
    </row>
    <row r="105" spans="1:16" ht="13.2" x14ac:dyDescent="0.25">
      <c r="A105" s="37" t="s">
        <v>56</v>
      </c>
      <c r="E105" s="41" t="s">
        <v>52</v>
      </c>
    </row>
    <row r="106" spans="1:16" ht="13.2" x14ac:dyDescent="0.25">
      <c r="A106" s="37" t="s">
        <v>58</v>
      </c>
      <c r="E106" s="42" t="s">
        <v>418</v>
      </c>
    </row>
    <row r="107" spans="1:16" ht="52.8" x14ac:dyDescent="0.25">
      <c r="A107" t="s">
        <v>60</v>
      </c>
      <c r="E107" s="41" t="s">
        <v>429</v>
      </c>
    </row>
    <row r="108" spans="1:16" ht="13.2" x14ac:dyDescent="0.25">
      <c r="A108" t="s">
        <v>49</v>
      </c>
      <c r="B108" s="36" t="s">
        <v>166</v>
      </c>
      <c r="C108" s="36" t="s">
        <v>430</v>
      </c>
      <c r="D108" s="37" t="s">
        <v>52</v>
      </c>
      <c r="E108" s="13" t="s">
        <v>431</v>
      </c>
      <c r="F108" s="38" t="s">
        <v>75</v>
      </c>
      <c r="G108" s="39">
        <v>18</v>
      </c>
      <c r="H108" s="38">
        <v>0</v>
      </c>
      <c r="I108" s="38">
        <f>ROUND(G108*H108,6)</f>
        <v>0</v>
      </c>
      <c r="L108" s="40">
        <v>0</v>
      </c>
      <c r="M108" s="34">
        <f>ROUND(ROUND(L108,2)*ROUND(G108,3),2)</f>
        <v>0</v>
      </c>
      <c r="N108" s="38" t="s">
        <v>55</v>
      </c>
      <c r="O108">
        <f>(M108*21)/100</f>
        <v>0</v>
      </c>
      <c r="P108" t="s">
        <v>27</v>
      </c>
    </row>
    <row r="109" spans="1:16" ht="13.2" x14ac:dyDescent="0.25">
      <c r="A109" s="37" t="s">
        <v>56</v>
      </c>
      <c r="E109" s="41" t="s">
        <v>52</v>
      </c>
    </row>
    <row r="110" spans="1:16" ht="13.2" x14ac:dyDescent="0.25">
      <c r="A110" s="37" t="s">
        <v>58</v>
      </c>
      <c r="E110" s="42" t="s">
        <v>418</v>
      </c>
    </row>
    <row r="111" spans="1:16" ht="52.8" x14ac:dyDescent="0.25">
      <c r="A111" t="s">
        <v>60</v>
      </c>
      <c r="E111" s="41" t="s">
        <v>422</v>
      </c>
    </row>
    <row r="112" spans="1:16" ht="13.2" x14ac:dyDescent="0.25">
      <c r="A112" t="s">
        <v>49</v>
      </c>
      <c r="B112" s="36" t="s">
        <v>169</v>
      </c>
      <c r="C112" s="36" t="s">
        <v>432</v>
      </c>
      <c r="D112" s="37" t="s">
        <v>52</v>
      </c>
      <c r="E112" s="13" t="s">
        <v>433</v>
      </c>
      <c r="F112" s="38" t="s">
        <v>75</v>
      </c>
      <c r="G112" s="39">
        <v>10</v>
      </c>
      <c r="H112" s="38">
        <v>0</v>
      </c>
      <c r="I112" s="38">
        <f>ROUND(G112*H112,6)</f>
        <v>0</v>
      </c>
      <c r="L112" s="40">
        <v>0</v>
      </c>
      <c r="M112" s="34">
        <f>ROUND(ROUND(L112,2)*ROUND(G112,3),2)</f>
        <v>0</v>
      </c>
      <c r="N112" s="38" t="s">
        <v>55</v>
      </c>
      <c r="O112">
        <f>(M112*21)/100</f>
        <v>0</v>
      </c>
      <c r="P112" t="s">
        <v>27</v>
      </c>
    </row>
    <row r="113" spans="1:16" ht="13.2" x14ac:dyDescent="0.25">
      <c r="A113" s="37" t="s">
        <v>56</v>
      </c>
      <c r="E113" s="41" t="s">
        <v>52</v>
      </c>
    </row>
    <row r="114" spans="1:16" ht="13.2" x14ac:dyDescent="0.25">
      <c r="A114" s="37" t="s">
        <v>58</v>
      </c>
      <c r="E114" s="42" t="s">
        <v>418</v>
      </c>
    </row>
    <row r="115" spans="1:16" ht="52.8" x14ac:dyDescent="0.25">
      <c r="A115" t="s">
        <v>60</v>
      </c>
      <c r="E115" s="41" t="s">
        <v>422</v>
      </c>
    </row>
    <row r="116" spans="1:16" ht="13.2" x14ac:dyDescent="0.25">
      <c r="A116" t="s">
        <v>49</v>
      </c>
      <c r="B116" s="36" t="s">
        <v>172</v>
      </c>
      <c r="C116" s="36" t="s">
        <v>434</v>
      </c>
      <c r="D116" s="37" t="s">
        <v>52</v>
      </c>
      <c r="E116" s="13" t="s">
        <v>435</v>
      </c>
      <c r="F116" s="38" t="s">
        <v>75</v>
      </c>
      <c r="G116" s="39">
        <v>4</v>
      </c>
      <c r="H116" s="38">
        <v>0</v>
      </c>
      <c r="I116" s="38">
        <f>ROUND(G116*H116,6)</f>
        <v>0</v>
      </c>
      <c r="L116" s="40">
        <v>0</v>
      </c>
      <c r="M116" s="34">
        <f>ROUND(ROUND(L116,2)*ROUND(G116,3),2)</f>
        <v>0</v>
      </c>
      <c r="N116" s="38" t="s">
        <v>55</v>
      </c>
      <c r="O116">
        <f>(M116*21)/100</f>
        <v>0</v>
      </c>
      <c r="P116" t="s">
        <v>27</v>
      </c>
    </row>
    <row r="117" spans="1:16" ht="13.2" x14ac:dyDescent="0.25">
      <c r="A117" s="37" t="s">
        <v>56</v>
      </c>
      <c r="E117" s="41" t="s">
        <v>52</v>
      </c>
    </row>
    <row r="118" spans="1:16" ht="13.2" x14ac:dyDescent="0.25">
      <c r="A118" s="37" t="s">
        <v>58</v>
      </c>
      <c r="E118" s="42" t="s">
        <v>418</v>
      </c>
    </row>
    <row r="119" spans="1:16" ht="52.8" x14ac:dyDescent="0.25">
      <c r="A119" t="s">
        <v>60</v>
      </c>
      <c r="E119" s="41" t="s">
        <v>422</v>
      </c>
    </row>
    <row r="120" spans="1:16" ht="13.2" x14ac:dyDescent="0.25">
      <c r="A120" t="s">
        <v>49</v>
      </c>
      <c r="B120" s="36" t="s">
        <v>50</v>
      </c>
      <c r="C120" s="36" t="s">
        <v>436</v>
      </c>
      <c r="D120" s="37" t="s">
        <v>52</v>
      </c>
      <c r="E120" s="13" t="s">
        <v>437</v>
      </c>
      <c r="F120" s="38" t="s">
        <v>75</v>
      </c>
      <c r="G120" s="39">
        <v>1</v>
      </c>
      <c r="H120" s="38">
        <v>0</v>
      </c>
      <c r="I120" s="38">
        <f>ROUND(G120*H120,6)</f>
        <v>0</v>
      </c>
      <c r="L120" s="40">
        <v>0</v>
      </c>
      <c r="M120" s="34">
        <f>ROUND(ROUND(L120,2)*ROUND(G120,3),2)</f>
        <v>0</v>
      </c>
      <c r="N120" s="38" t="s">
        <v>55</v>
      </c>
      <c r="O120">
        <f>(M120*21)/100</f>
        <v>0</v>
      </c>
      <c r="P120" t="s">
        <v>27</v>
      </c>
    </row>
    <row r="121" spans="1:16" ht="13.2" x14ac:dyDescent="0.25">
      <c r="A121" s="37" t="s">
        <v>56</v>
      </c>
      <c r="E121" s="41" t="s">
        <v>52</v>
      </c>
    </row>
    <row r="122" spans="1:16" ht="13.2" x14ac:dyDescent="0.25">
      <c r="A122" s="37" t="s">
        <v>58</v>
      </c>
      <c r="E122" s="42" t="s">
        <v>418</v>
      </c>
    </row>
    <row r="123" spans="1:16" ht="66" x14ac:dyDescent="0.25">
      <c r="A123" t="s">
        <v>60</v>
      </c>
      <c r="E123" s="41" t="s">
        <v>438</v>
      </c>
    </row>
    <row r="124" spans="1:16" ht="13.2" x14ac:dyDescent="0.25">
      <c r="A124" t="s">
        <v>49</v>
      </c>
      <c r="B124" s="36" t="s">
        <v>265</v>
      </c>
      <c r="C124" s="36" t="s">
        <v>439</v>
      </c>
      <c r="D124" s="37" t="s">
        <v>52</v>
      </c>
      <c r="E124" s="13" t="s">
        <v>440</v>
      </c>
      <c r="F124" s="38" t="s">
        <v>75</v>
      </c>
      <c r="G124" s="39">
        <v>1</v>
      </c>
      <c r="H124" s="38">
        <v>0</v>
      </c>
      <c r="I124" s="38">
        <f>ROUND(G124*H124,6)</f>
        <v>0</v>
      </c>
      <c r="L124" s="40">
        <v>0</v>
      </c>
      <c r="M124" s="34">
        <f>ROUND(ROUND(L124,2)*ROUND(G124,3),2)</f>
        <v>0</v>
      </c>
      <c r="N124" s="38" t="s">
        <v>55</v>
      </c>
      <c r="O124">
        <f>(M124*21)/100</f>
        <v>0</v>
      </c>
      <c r="P124" t="s">
        <v>27</v>
      </c>
    </row>
    <row r="125" spans="1:16" ht="13.2" x14ac:dyDescent="0.25">
      <c r="A125" s="37" t="s">
        <v>56</v>
      </c>
      <c r="E125" s="41" t="s">
        <v>52</v>
      </c>
    </row>
    <row r="126" spans="1:16" ht="13.2" x14ac:dyDescent="0.25">
      <c r="A126" s="37" t="s">
        <v>58</v>
      </c>
      <c r="E126" s="42" t="s">
        <v>418</v>
      </c>
    </row>
    <row r="127" spans="1:16" ht="66" x14ac:dyDescent="0.25">
      <c r="A127" t="s">
        <v>60</v>
      </c>
      <c r="E127" s="41" t="s">
        <v>438</v>
      </c>
    </row>
    <row r="128" spans="1:16" ht="13.2" x14ac:dyDescent="0.25">
      <c r="A128" t="s">
        <v>49</v>
      </c>
      <c r="B128" s="36" t="s">
        <v>269</v>
      </c>
      <c r="C128" s="36" t="s">
        <v>441</v>
      </c>
      <c r="D128" s="37" t="s">
        <v>52</v>
      </c>
      <c r="E128" s="13" t="s">
        <v>442</v>
      </c>
      <c r="F128" s="38" t="s">
        <v>75</v>
      </c>
      <c r="G128" s="39">
        <v>2</v>
      </c>
      <c r="H128" s="38">
        <v>0</v>
      </c>
      <c r="I128" s="38">
        <f>ROUND(G128*H128,6)</f>
        <v>0</v>
      </c>
      <c r="L128" s="40">
        <v>0</v>
      </c>
      <c r="M128" s="34">
        <f>ROUND(ROUND(L128,2)*ROUND(G128,3),2)</f>
        <v>0</v>
      </c>
      <c r="N128" s="38" t="s">
        <v>55</v>
      </c>
      <c r="O128">
        <f>(M128*21)/100</f>
        <v>0</v>
      </c>
      <c r="P128" t="s">
        <v>27</v>
      </c>
    </row>
    <row r="129" spans="1:16" ht="13.2" x14ac:dyDescent="0.25">
      <c r="A129" s="37" t="s">
        <v>56</v>
      </c>
      <c r="E129" s="41" t="s">
        <v>52</v>
      </c>
    </row>
    <row r="130" spans="1:16" ht="13.2" x14ac:dyDescent="0.25">
      <c r="A130" s="37" t="s">
        <v>58</v>
      </c>
      <c r="E130" s="42" t="s">
        <v>418</v>
      </c>
    </row>
    <row r="131" spans="1:16" ht="66" x14ac:dyDescent="0.25">
      <c r="A131" t="s">
        <v>60</v>
      </c>
      <c r="E131" s="41" t="s">
        <v>438</v>
      </c>
    </row>
    <row r="132" spans="1:16" ht="13.2" x14ac:dyDescent="0.25">
      <c r="A132" t="s">
        <v>49</v>
      </c>
      <c r="B132" s="36" t="s">
        <v>273</v>
      </c>
      <c r="C132" s="36" t="s">
        <v>443</v>
      </c>
      <c r="D132" s="37" t="s">
        <v>52</v>
      </c>
      <c r="E132" s="13" t="s">
        <v>444</v>
      </c>
      <c r="F132" s="38" t="s">
        <v>94</v>
      </c>
      <c r="G132" s="39">
        <v>17.260000000000002</v>
      </c>
      <c r="H132" s="38">
        <v>0</v>
      </c>
      <c r="I132" s="38">
        <f>ROUND(G132*H132,6)</f>
        <v>0</v>
      </c>
      <c r="L132" s="40">
        <v>0</v>
      </c>
      <c r="M132" s="34">
        <f>ROUND(ROUND(L132,2)*ROUND(G132,3),2)</f>
        <v>0</v>
      </c>
      <c r="N132" s="38" t="s">
        <v>55</v>
      </c>
      <c r="O132">
        <f>(M132*21)/100</f>
        <v>0</v>
      </c>
      <c r="P132" t="s">
        <v>27</v>
      </c>
    </row>
    <row r="133" spans="1:16" ht="13.2" x14ac:dyDescent="0.25">
      <c r="A133" s="37" t="s">
        <v>56</v>
      </c>
      <c r="E133" s="41" t="s">
        <v>52</v>
      </c>
    </row>
    <row r="134" spans="1:16" ht="13.2" x14ac:dyDescent="0.25">
      <c r="A134" s="37" t="s">
        <v>58</v>
      </c>
      <c r="E134" s="42" t="s">
        <v>418</v>
      </c>
    </row>
    <row r="135" spans="1:16" ht="52.8" x14ac:dyDescent="0.25">
      <c r="A135" t="s">
        <v>60</v>
      </c>
      <c r="E135" s="41" t="s">
        <v>445</v>
      </c>
    </row>
    <row r="136" spans="1:16" ht="13.2" x14ac:dyDescent="0.25">
      <c r="A136" t="s">
        <v>49</v>
      </c>
      <c r="B136" s="36" t="s">
        <v>277</v>
      </c>
      <c r="C136" s="36" t="s">
        <v>446</v>
      </c>
      <c r="D136" s="37" t="s">
        <v>52</v>
      </c>
      <c r="E136" s="13" t="s">
        <v>447</v>
      </c>
      <c r="F136" s="38" t="s">
        <v>94</v>
      </c>
      <c r="G136" s="39">
        <v>980</v>
      </c>
      <c r="H136" s="38">
        <v>0</v>
      </c>
      <c r="I136" s="38">
        <f>ROUND(G136*H136,6)</f>
        <v>0</v>
      </c>
      <c r="L136" s="40">
        <v>0</v>
      </c>
      <c r="M136" s="34">
        <f>ROUND(ROUND(L136,2)*ROUND(G136,3),2)</f>
        <v>0</v>
      </c>
      <c r="N136" s="38" t="s">
        <v>55</v>
      </c>
      <c r="O136">
        <f>(M136*21)/100</f>
        <v>0</v>
      </c>
      <c r="P136" t="s">
        <v>27</v>
      </c>
    </row>
    <row r="137" spans="1:16" ht="13.2" x14ac:dyDescent="0.25">
      <c r="A137" s="37" t="s">
        <v>56</v>
      </c>
      <c r="E137" s="41" t="s">
        <v>52</v>
      </c>
    </row>
    <row r="138" spans="1:16" ht="13.2" x14ac:dyDescent="0.25">
      <c r="A138" s="37" t="s">
        <v>58</v>
      </c>
      <c r="E138" s="42" t="s">
        <v>418</v>
      </c>
    </row>
    <row r="139" spans="1:16" ht="39.6" x14ac:dyDescent="0.25">
      <c r="A139" t="s">
        <v>60</v>
      </c>
      <c r="E139" s="41" t="s">
        <v>448</v>
      </c>
    </row>
    <row r="140" spans="1:16" ht="13.2" x14ac:dyDescent="0.25">
      <c r="A140" t="s">
        <v>49</v>
      </c>
      <c r="B140" s="36" t="s">
        <v>281</v>
      </c>
      <c r="C140" s="36" t="s">
        <v>449</v>
      </c>
      <c r="D140" s="37" t="s">
        <v>52</v>
      </c>
      <c r="E140" s="13" t="s">
        <v>450</v>
      </c>
      <c r="F140" s="38" t="s">
        <v>75</v>
      </c>
      <c r="G140" s="39">
        <v>2</v>
      </c>
      <c r="H140" s="38">
        <v>0</v>
      </c>
      <c r="I140" s="38">
        <f>ROUND(G140*H140,6)</f>
        <v>0</v>
      </c>
      <c r="L140" s="40">
        <v>0</v>
      </c>
      <c r="M140" s="34">
        <f>ROUND(ROUND(L140,2)*ROUND(G140,3),2)</f>
        <v>0</v>
      </c>
      <c r="N140" s="38" t="s">
        <v>55</v>
      </c>
      <c r="O140">
        <f>(M140*21)/100</f>
        <v>0</v>
      </c>
      <c r="P140" t="s">
        <v>27</v>
      </c>
    </row>
    <row r="141" spans="1:16" ht="13.2" x14ac:dyDescent="0.25">
      <c r="A141" s="37" t="s">
        <v>56</v>
      </c>
      <c r="E141" s="41" t="s">
        <v>52</v>
      </c>
    </row>
    <row r="142" spans="1:16" ht="13.2" x14ac:dyDescent="0.25">
      <c r="A142" s="37" t="s">
        <v>58</v>
      </c>
      <c r="E142" s="42" t="s">
        <v>418</v>
      </c>
    </row>
    <row r="143" spans="1:16" ht="39.6" x14ac:dyDescent="0.25">
      <c r="A143" t="s">
        <v>60</v>
      </c>
      <c r="E143" s="41" t="s">
        <v>451</v>
      </c>
    </row>
    <row r="144" spans="1:16" ht="13.2" x14ac:dyDescent="0.25">
      <c r="A144" t="s">
        <v>49</v>
      </c>
      <c r="B144" s="36" t="s">
        <v>285</v>
      </c>
      <c r="C144" s="36" t="s">
        <v>452</v>
      </c>
      <c r="D144" s="37" t="s">
        <v>52</v>
      </c>
      <c r="E144" s="13" t="s">
        <v>453</v>
      </c>
      <c r="F144" s="38" t="s">
        <v>75</v>
      </c>
      <c r="G144" s="39">
        <v>2</v>
      </c>
      <c r="H144" s="38">
        <v>0</v>
      </c>
      <c r="I144" s="38">
        <f>ROUND(G144*H144,6)</f>
        <v>0</v>
      </c>
      <c r="L144" s="40">
        <v>0</v>
      </c>
      <c r="M144" s="34">
        <f>ROUND(ROUND(L144,2)*ROUND(G144,3),2)</f>
        <v>0</v>
      </c>
      <c r="N144" s="38" t="s">
        <v>55</v>
      </c>
      <c r="O144">
        <f>(M144*21)/100</f>
        <v>0</v>
      </c>
      <c r="P144" t="s">
        <v>27</v>
      </c>
    </row>
    <row r="145" spans="1:16" ht="13.2" x14ac:dyDescent="0.25">
      <c r="A145" s="37" t="s">
        <v>56</v>
      </c>
      <c r="E145" s="41" t="s">
        <v>52</v>
      </c>
    </row>
    <row r="146" spans="1:16" ht="13.2" x14ac:dyDescent="0.25">
      <c r="A146" s="37" t="s">
        <v>58</v>
      </c>
      <c r="E146" s="42" t="s">
        <v>418</v>
      </c>
    </row>
    <row r="147" spans="1:16" ht="39.6" x14ac:dyDescent="0.25">
      <c r="A147" t="s">
        <v>60</v>
      </c>
      <c r="E147" s="41" t="s">
        <v>451</v>
      </c>
    </row>
    <row r="148" spans="1:16" ht="13.2" x14ac:dyDescent="0.25">
      <c r="A148" t="s">
        <v>49</v>
      </c>
      <c r="B148" s="36" t="s">
        <v>289</v>
      </c>
      <c r="C148" s="36" t="s">
        <v>454</v>
      </c>
      <c r="D148" s="37" t="s">
        <v>52</v>
      </c>
      <c r="E148" s="13" t="s">
        <v>455</v>
      </c>
      <c r="F148" s="38" t="s">
        <v>75</v>
      </c>
      <c r="G148" s="39">
        <v>2</v>
      </c>
      <c r="H148" s="38">
        <v>0</v>
      </c>
      <c r="I148" s="38">
        <f>ROUND(G148*H148,6)</f>
        <v>0</v>
      </c>
      <c r="L148" s="40">
        <v>0</v>
      </c>
      <c r="M148" s="34">
        <f>ROUND(ROUND(L148,2)*ROUND(G148,3),2)</f>
        <v>0</v>
      </c>
      <c r="N148" s="38" t="s">
        <v>55</v>
      </c>
      <c r="O148">
        <f>(M148*21)/100</f>
        <v>0</v>
      </c>
      <c r="P148" t="s">
        <v>27</v>
      </c>
    </row>
    <row r="149" spans="1:16" ht="13.2" x14ac:dyDescent="0.25">
      <c r="A149" s="37" t="s">
        <v>56</v>
      </c>
      <c r="E149" s="41" t="s">
        <v>52</v>
      </c>
    </row>
    <row r="150" spans="1:16" ht="13.2" x14ac:dyDescent="0.25">
      <c r="A150" s="37" t="s">
        <v>58</v>
      </c>
      <c r="E150" s="42" t="s">
        <v>418</v>
      </c>
    </row>
    <row r="151" spans="1:16" ht="39.6" x14ac:dyDescent="0.25">
      <c r="A151" t="s">
        <v>60</v>
      </c>
      <c r="E151" s="41" t="s">
        <v>451</v>
      </c>
    </row>
    <row r="152" spans="1:16" ht="13.2" x14ac:dyDescent="0.25">
      <c r="A152" t="s">
        <v>49</v>
      </c>
      <c r="B152" s="36" t="s">
        <v>293</v>
      </c>
      <c r="C152" s="36" t="s">
        <v>456</v>
      </c>
      <c r="D152" s="37" t="s">
        <v>52</v>
      </c>
      <c r="E152" s="13" t="s">
        <v>457</v>
      </c>
      <c r="F152" s="38" t="s">
        <v>75</v>
      </c>
      <c r="G152" s="39">
        <v>2</v>
      </c>
      <c r="H152" s="38">
        <v>0</v>
      </c>
      <c r="I152" s="38">
        <f>ROUND(G152*H152,6)</f>
        <v>0</v>
      </c>
      <c r="L152" s="40">
        <v>0</v>
      </c>
      <c r="M152" s="34">
        <f>ROUND(ROUND(L152,2)*ROUND(G152,3),2)</f>
        <v>0</v>
      </c>
      <c r="N152" s="38" t="s">
        <v>55</v>
      </c>
      <c r="O152">
        <f>(M152*21)/100</f>
        <v>0</v>
      </c>
      <c r="P152" t="s">
        <v>27</v>
      </c>
    </row>
    <row r="153" spans="1:16" ht="13.2" x14ac:dyDescent="0.25">
      <c r="A153" s="37" t="s">
        <v>56</v>
      </c>
      <c r="E153" s="41" t="s">
        <v>52</v>
      </c>
    </row>
    <row r="154" spans="1:16" ht="13.2" x14ac:dyDescent="0.25">
      <c r="A154" s="37" t="s">
        <v>58</v>
      </c>
      <c r="E154" s="42" t="s">
        <v>418</v>
      </c>
    </row>
    <row r="155" spans="1:16" ht="66" x14ac:dyDescent="0.25">
      <c r="A155" t="s">
        <v>60</v>
      </c>
      <c r="E155" s="41" t="s">
        <v>438</v>
      </c>
    </row>
    <row r="156" spans="1:16" ht="13.2" x14ac:dyDescent="0.25">
      <c r="A156" t="s">
        <v>49</v>
      </c>
      <c r="B156" s="36" t="s">
        <v>297</v>
      </c>
      <c r="C156" s="36" t="s">
        <v>458</v>
      </c>
      <c r="D156" s="37" t="s">
        <v>52</v>
      </c>
      <c r="E156" s="13" t="s">
        <v>459</v>
      </c>
      <c r="F156" s="38" t="s">
        <v>75</v>
      </c>
      <c r="G156" s="39">
        <v>2</v>
      </c>
      <c r="H156" s="38">
        <v>0</v>
      </c>
      <c r="I156" s="38">
        <f>ROUND(G156*H156,6)</f>
        <v>0</v>
      </c>
      <c r="L156" s="40">
        <v>0</v>
      </c>
      <c r="M156" s="34">
        <f>ROUND(ROUND(L156,2)*ROUND(G156,3),2)</f>
        <v>0</v>
      </c>
      <c r="N156" s="38" t="s">
        <v>55</v>
      </c>
      <c r="O156">
        <f>(M156*21)/100</f>
        <v>0</v>
      </c>
      <c r="P156" t="s">
        <v>27</v>
      </c>
    </row>
    <row r="157" spans="1:16" ht="13.2" x14ac:dyDescent="0.25">
      <c r="A157" s="37" t="s">
        <v>56</v>
      </c>
      <c r="E157" s="41" t="s">
        <v>52</v>
      </c>
    </row>
    <row r="158" spans="1:16" ht="13.2" x14ac:dyDescent="0.25">
      <c r="A158" s="37" t="s">
        <v>58</v>
      </c>
      <c r="E158" s="42" t="s">
        <v>418</v>
      </c>
    </row>
    <row r="159" spans="1:16" ht="66" x14ac:dyDescent="0.25">
      <c r="A159" t="s">
        <v>60</v>
      </c>
      <c r="E159" s="41" t="s">
        <v>438</v>
      </c>
    </row>
    <row r="160" spans="1:16" ht="13.2" x14ac:dyDescent="0.25">
      <c r="A160" t="s">
        <v>49</v>
      </c>
      <c r="B160" s="36" t="s">
        <v>301</v>
      </c>
      <c r="C160" s="36" t="s">
        <v>460</v>
      </c>
      <c r="D160" s="37" t="s">
        <v>52</v>
      </c>
      <c r="E160" s="13" t="s">
        <v>461</v>
      </c>
      <c r="F160" s="38" t="s">
        <v>75</v>
      </c>
      <c r="G160" s="39">
        <v>2</v>
      </c>
      <c r="H160" s="38">
        <v>0</v>
      </c>
      <c r="I160" s="38">
        <f>ROUND(G160*H160,6)</f>
        <v>0</v>
      </c>
      <c r="L160" s="40">
        <v>0</v>
      </c>
      <c r="M160" s="34">
        <f>ROUND(ROUND(L160,2)*ROUND(G160,3),2)</f>
        <v>0</v>
      </c>
      <c r="N160" s="38" t="s">
        <v>55</v>
      </c>
      <c r="O160">
        <f>(M160*21)/100</f>
        <v>0</v>
      </c>
      <c r="P160" t="s">
        <v>27</v>
      </c>
    </row>
    <row r="161" spans="1:16" ht="13.2" x14ac:dyDescent="0.25">
      <c r="A161" s="37" t="s">
        <v>56</v>
      </c>
      <c r="E161" s="41" t="s">
        <v>52</v>
      </c>
    </row>
    <row r="162" spans="1:16" ht="13.2" x14ac:dyDescent="0.25">
      <c r="A162" s="37" t="s">
        <v>58</v>
      </c>
      <c r="E162" s="42" t="s">
        <v>418</v>
      </c>
    </row>
    <row r="163" spans="1:16" ht="66" x14ac:dyDescent="0.25">
      <c r="A163" t="s">
        <v>60</v>
      </c>
      <c r="E163" s="41" t="s">
        <v>438</v>
      </c>
    </row>
    <row r="164" spans="1:16" ht="13.2" x14ac:dyDescent="0.25">
      <c r="A164" t="s">
        <v>49</v>
      </c>
      <c r="B164" s="36" t="s">
        <v>305</v>
      </c>
      <c r="C164" s="36" t="s">
        <v>462</v>
      </c>
      <c r="D164" s="37" t="s">
        <v>52</v>
      </c>
      <c r="E164" s="13" t="s">
        <v>463</v>
      </c>
      <c r="F164" s="38" t="s">
        <v>75</v>
      </c>
      <c r="G164" s="39">
        <v>2</v>
      </c>
      <c r="H164" s="38">
        <v>0</v>
      </c>
      <c r="I164" s="38">
        <f>ROUND(G164*H164,6)</f>
        <v>0</v>
      </c>
      <c r="L164" s="40">
        <v>0</v>
      </c>
      <c r="M164" s="34">
        <f>ROUND(ROUND(L164,2)*ROUND(G164,3),2)</f>
        <v>0</v>
      </c>
      <c r="N164" s="38" t="s">
        <v>55</v>
      </c>
      <c r="O164">
        <f>(M164*21)/100</f>
        <v>0</v>
      </c>
      <c r="P164" t="s">
        <v>27</v>
      </c>
    </row>
    <row r="165" spans="1:16" ht="13.2" x14ac:dyDescent="0.25">
      <c r="A165" s="37" t="s">
        <v>56</v>
      </c>
      <c r="E165" s="41" t="s">
        <v>52</v>
      </c>
    </row>
    <row r="166" spans="1:16" ht="13.2" x14ac:dyDescent="0.25">
      <c r="A166" s="37" t="s">
        <v>58</v>
      </c>
      <c r="E166" s="42" t="s">
        <v>418</v>
      </c>
    </row>
    <row r="167" spans="1:16" ht="66" x14ac:dyDescent="0.25">
      <c r="A167" t="s">
        <v>60</v>
      </c>
      <c r="E167" s="41" t="s">
        <v>438</v>
      </c>
    </row>
    <row r="168" spans="1:16" ht="13.2" x14ac:dyDescent="0.25">
      <c r="A168" t="s">
        <v>49</v>
      </c>
      <c r="B168" s="36" t="s">
        <v>311</v>
      </c>
      <c r="C168" s="36" t="s">
        <v>464</v>
      </c>
      <c r="D168" s="37" t="s">
        <v>52</v>
      </c>
      <c r="E168" s="13" t="s">
        <v>465</v>
      </c>
      <c r="F168" s="38" t="s">
        <v>75</v>
      </c>
      <c r="G168" s="39">
        <v>4</v>
      </c>
      <c r="H168" s="38">
        <v>0</v>
      </c>
      <c r="I168" s="38">
        <f>ROUND(G168*H168,6)</f>
        <v>0</v>
      </c>
      <c r="L168" s="40">
        <v>0</v>
      </c>
      <c r="M168" s="34">
        <f>ROUND(ROUND(L168,2)*ROUND(G168,3),2)</f>
        <v>0</v>
      </c>
      <c r="N168" s="38" t="s">
        <v>55</v>
      </c>
      <c r="O168">
        <f>(M168*21)/100</f>
        <v>0</v>
      </c>
      <c r="P168" t="s">
        <v>27</v>
      </c>
    </row>
    <row r="169" spans="1:16" ht="13.2" x14ac:dyDescent="0.25">
      <c r="A169" s="37" t="s">
        <v>56</v>
      </c>
      <c r="E169" s="41" t="s">
        <v>52</v>
      </c>
    </row>
    <row r="170" spans="1:16" ht="13.2" x14ac:dyDescent="0.25">
      <c r="A170" s="37" t="s">
        <v>58</v>
      </c>
      <c r="E170" s="42" t="s">
        <v>418</v>
      </c>
    </row>
    <row r="171" spans="1:16" ht="66" x14ac:dyDescent="0.25">
      <c r="A171" t="s">
        <v>60</v>
      </c>
      <c r="E171" s="41" t="s">
        <v>438</v>
      </c>
    </row>
    <row r="172" spans="1:16" ht="13.2" x14ac:dyDescent="0.25">
      <c r="A172" t="s">
        <v>49</v>
      </c>
      <c r="B172" s="36" t="s">
        <v>314</v>
      </c>
      <c r="C172" s="36" t="s">
        <v>466</v>
      </c>
      <c r="D172" s="37" t="s">
        <v>52</v>
      </c>
      <c r="E172" s="13" t="s">
        <v>467</v>
      </c>
      <c r="F172" s="38" t="s">
        <v>75</v>
      </c>
      <c r="G172" s="39">
        <v>2</v>
      </c>
      <c r="H172" s="38">
        <v>0</v>
      </c>
      <c r="I172" s="38">
        <f>ROUND(G172*H172,6)</f>
        <v>0</v>
      </c>
      <c r="L172" s="40">
        <v>0</v>
      </c>
      <c r="M172" s="34">
        <f>ROUND(ROUND(L172,2)*ROUND(G172,3),2)</f>
        <v>0</v>
      </c>
      <c r="N172" s="38" t="s">
        <v>55</v>
      </c>
      <c r="O172">
        <f>(M172*21)/100</f>
        <v>0</v>
      </c>
      <c r="P172" t="s">
        <v>27</v>
      </c>
    </row>
    <row r="173" spans="1:16" ht="13.2" x14ac:dyDescent="0.25">
      <c r="A173" s="37" t="s">
        <v>56</v>
      </c>
      <c r="E173" s="41" t="s">
        <v>52</v>
      </c>
    </row>
    <row r="174" spans="1:16" ht="13.2" x14ac:dyDescent="0.25">
      <c r="A174" s="37" t="s">
        <v>58</v>
      </c>
      <c r="E174" s="42" t="s">
        <v>418</v>
      </c>
    </row>
    <row r="175" spans="1:16" ht="66" x14ac:dyDescent="0.25">
      <c r="A175" t="s">
        <v>60</v>
      </c>
      <c r="E175" s="41" t="s">
        <v>438</v>
      </c>
    </row>
    <row r="176" spans="1:16" ht="26.4" x14ac:dyDescent="0.25">
      <c r="A176" t="s">
        <v>49</v>
      </c>
      <c r="B176" s="36" t="s">
        <v>318</v>
      </c>
      <c r="C176" s="36" t="s">
        <v>468</v>
      </c>
      <c r="D176" s="37" t="s">
        <v>52</v>
      </c>
      <c r="E176" s="13" t="s">
        <v>469</v>
      </c>
      <c r="F176" s="38" t="s">
        <v>75</v>
      </c>
      <c r="G176" s="39">
        <v>2</v>
      </c>
      <c r="H176" s="38">
        <v>0</v>
      </c>
      <c r="I176" s="38">
        <f>ROUND(G176*H176,6)</f>
        <v>0</v>
      </c>
      <c r="L176" s="40">
        <v>0</v>
      </c>
      <c r="M176" s="34">
        <f>ROUND(ROUND(L176,2)*ROUND(G176,3),2)</f>
        <v>0</v>
      </c>
      <c r="N176" s="38" t="s">
        <v>55</v>
      </c>
      <c r="O176">
        <f>(M176*21)/100</f>
        <v>0</v>
      </c>
      <c r="P176" t="s">
        <v>27</v>
      </c>
    </row>
    <row r="177" spans="1:16" ht="13.2" x14ac:dyDescent="0.25">
      <c r="A177" s="37" t="s">
        <v>56</v>
      </c>
      <c r="E177" s="41" t="s">
        <v>52</v>
      </c>
    </row>
    <row r="178" spans="1:16" ht="13.2" x14ac:dyDescent="0.25">
      <c r="A178" s="37" t="s">
        <v>58</v>
      </c>
      <c r="E178" s="42" t="s">
        <v>418</v>
      </c>
    </row>
    <row r="179" spans="1:16" ht="66" x14ac:dyDescent="0.25">
      <c r="A179" t="s">
        <v>60</v>
      </c>
      <c r="E179" s="41" t="s">
        <v>438</v>
      </c>
    </row>
    <row r="180" spans="1:16" ht="13.2" x14ac:dyDescent="0.25">
      <c r="A180" t="s">
        <v>49</v>
      </c>
      <c r="B180" s="36" t="s">
        <v>322</v>
      </c>
      <c r="C180" s="36" t="s">
        <v>470</v>
      </c>
      <c r="D180" s="37" t="s">
        <v>52</v>
      </c>
      <c r="E180" s="13" t="s">
        <v>471</v>
      </c>
      <c r="F180" s="38" t="s">
        <v>75</v>
      </c>
      <c r="G180" s="39">
        <v>4</v>
      </c>
      <c r="H180" s="38">
        <v>0</v>
      </c>
      <c r="I180" s="38">
        <f>ROUND(G180*H180,6)</f>
        <v>0</v>
      </c>
      <c r="L180" s="40">
        <v>0</v>
      </c>
      <c r="M180" s="34">
        <f>ROUND(ROUND(L180,2)*ROUND(G180,3),2)</f>
        <v>0</v>
      </c>
      <c r="N180" s="38" t="s">
        <v>55</v>
      </c>
      <c r="O180">
        <f>(M180*21)/100</f>
        <v>0</v>
      </c>
      <c r="P180" t="s">
        <v>27</v>
      </c>
    </row>
    <row r="181" spans="1:16" ht="13.2" x14ac:dyDescent="0.25">
      <c r="A181" s="37" t="s">
        <v>56</v>
      </c>
      <c r="E181" s="41" t="s">
        <v>52</v>
      </c>
    </row>
    <row r="182" spans="1:16" ht="13.2" x14ac:dyDescent="0.25">
      <c r="A182" s="37" t="s">
        <v>58</v>
      </c>
      <c r="E182" s="42" t="s">
        <v>418</v>
      </c>
    </row>
    <row r="183" spans="1:16" ht="66" x14ac:dyDescent="0.25">
      <c r="A183" t="s">
        <v>60</v>
      </c>
      <c r="E183" s="41" t="s">
        <v>438</v>
      </c>
    </row>
    <row r="184" spans="1:16" ht="13.2" x14ac:dyDescent="0.25">
      <c r="A184" t="s">
        <v>49</v>
      </c>
      <c r="B184" s="36" t="s">
        <v>326</v>
      </c>
      <c r="C184" s="36" t="s">
        <v>472</v>
      </c>
      <c r="D184" s="37" t="s">
        <v>52</v>
      </c>
      <c r="E184" s="13" t="s">
        <v>473</v>
      </c>
      <c r="F184" s="38" t="s">
        <v>94</v>
      </c>
      <c r="G184" s="39">
        <v>14</v>
      </c>
      <c r="H184" s="38">
        <v>0</v>
      </c>
      <c r="I184" s="38">
        <f>ROUND(G184*H184,6)</f>
        <v>0</v>
      </c>
      <c r="L184" s="40">
        <v>0</v>
      </c>
      <c r="M184" s="34">
        <f>ROUND(ROUND(L184,2)*ROUND(G184,3),2)</f>
        <v>0</v>
      </c>
      <c r="N184" s="38" t="s">
        <v>55</v>
      </c>
      <c r="O184">
        <f>(M184*21)/100</f>
        <v>0</v>
      </c>
      <c r="P184" t="s">
        <v>27</v>
      </c>
    </row>
    <row r="185" spans="1:16" ht="13.2" x14ac:dyDescent="0.25">
      <c r="A185" s="37" t="s">
        <v>56</v>
      </c>
      <c r="E185" s="41" t="s">
        <v>52</v>
      </c>
    </row>
    <row r="186" spans="1:16" ht="13.2" x14ac:dyDescent="0.25">
      <c r="A186" s="37" t="s">
        <v>58</v>
      </c>
      <c r="E186" s="42" t="s">
        <v>418</v>
      </c>
    </row>
    <row r="187" spans="1:16" ht="66" x14ac:dyDescent="0.25">
      <c r="A187" t="s">
        <v>60</v>
      </c>
      <c r="E187" s="41" t="s">
        <v>474</v>
      </c>
    </row>
    <row r="188" spans="1:16" ht="13.2" x14ac:dyDescent="0.25">
      <c r="A188" t="s">
        <v>49</v>
      </c>
      <c r="B188" s="36" t="s">
        <v>332</v>
      </c>
      <c r="C188" s="36" t="s">
        <v>475</v>
      </c>
      <c r="D188" s="37" t="s">
        <v>52</v>
      </c>
      <c r="E188" s="13" t="s">
        <v>476</v>
      </c>
      <c r="F188" s="38" t="s">
        <v>94</v>
      </c>
      <c r="G188" s="39">
        <v>30</v>
      </c>
      <c r="H188" s="38">
        <v>0</v>
      </c>
      <c r="I188" s="38">
        <f>ROUND(G188*H188,6)</f>
        <v>0</v>
      </c>
      <c r="L188" s="40">
        <v>0</v>
      </c>
      <c r="M188" s="34">
        <f>ROUND(ROUND(L188,2)*ROUND(G188,3),2)</f>
        <v>0</v>
      </c>
      <c r="N188" s="38" t="s">
        <v>55</v>
      </c>
      <c r="O188">
        <f>(M188*21)/100</f>
        <v>0</v>
      </c>
      <c r="P188" t="s">
        <v>27</v>
      </c>
    </row>
    <row r="189" spans="1:16" ht="13.2" x14ac:dyDescent="0.25">
      <c r="A189" s="37" t="s">
        <v>56</v>
      </c>
      <c r="E189" s="41" t="s">
        <v>52</v>
      </c>
    </row>
    <row r="190" spans="1:16" ht="13.2" x14ac:dyDescent="0.25">
      <c r="A190" s="37" t="s">
        <v>58</v>
      </c>
      <c r="E190" s="42" t="s">
        <v>418</v>
      </c>
    </row>
    <row r="191" spans="1:16" ht="66" x14ac:dyDescent="0.25">
      <c r="A191" t="s">
        <v>60</v>
      </c>
      <c r="E191" s="41" t="s">
        <v>474</v>
      </c>
    </row>
    <row r="192" spans="1:16" ht="13.2" x14ac:dyDescent="0.25">
      <c r="A192" t="s">
        <v>49</v>
      </c>
      <c r="B192" s="36" t="s">
        <v>336</v>
      </c>
      <c r="C192" s="36" t="s">
        <v>477</v>
      </c>
      <c r="D192" s="37" t="s">
        <v>52</v>
      </c>
      <c r="E192" s="13" t="s">
        <v>478</v>
      </c>
      <c r="F192" s="38" t="s">
        <v>75</v>
      </c>
      <c r="G192" s="39">
        <v>2</v>
      </c>
      <c r="H192" s="38">
        <v>0</v>
      </c>
      <c r="I192" s="38">
        <f>ROUND(G192*H192,6)</f>
        <v>0</v>
      </c>
      <c r="L192" s="40">
        <v>0</v>
      </c>
      <c r="M192" s="34">
        <f>ROUND(ROUND(L192,2)*ROUND(G192,3),2)</f>
        <v>0</v>
      </c>
      <c r="N192" s="38" t="s">
        <v>55</v>
      </c>
      <c r="O192">
        <f>(M192*21)/100</f>
        <v>0</v>
      </c>
      <c r="P192" t="s">
        <v>27</v>
      </c>
    </row>
    <row r="193" spans="1:16" ht="13.2" x14ac:dyDescent="0.25">
      <c r="A193" s="37" t="s">
        <v>56</v>
      </c>
      <c r="E193" s="41" t="s">
        <v>52</v>
      </c>
    </row>
    <row r="194" spans="1:16" ht="13.2" x14ac:dyDescent="0.25">
      <c r="A194" s="37" t="s">
        <v>58</v>
      </c>
      <c r="E194" s="42" t="s">
        <v>418</v>
      </c>
    </row>
    <row r="195" spans="1:16" ht="66" x14ac:dyDescent="0.25">
      <c r="A195" t="s">
        <v>60</v>
      </c>
      <c r="E195" s="41" t="s">
        <v>438</v>
      </c>
    </row>
    <row r="196" spans="1:16" ht="26.4" x14ac:dyDescent="0.25">
      <c r="A196" t="s">
        <v>49</v>
      </c>
      <c r="B196" s="36" t="s">
        <v>340</v>
      </c>
      <c r="C196" s="36" t="s">
        <v>479</v>
      </c>
      <c r="D196" s="37" t="s">
        <v>52</v>
      </c>
      <c r="E196" s="13" t="s">
        <v>480</v>
      </c>
      <c r="F196" s="38" t="s">
        <v>75</v>
      </c>
      <c r="G196" s="39">
        <v>1</v>
      </c>
      <c r="H196" s="38">
        <v>0</v>
      </c>
      <c r="I196" s="38">
        <f>ROUND(G196*H196,6)</f>
        <v>0</v>
      </c>
      <c r="L196" s="40">
        <v>0</v>
      </c>
      <c r="M196" s="34">
        <f>ROUND(ROUND(L196,2)*ROUND(G196,3),2)</f>
        <v>0</v>
      </c>
      <c r="N196" s="38" t="s">
        <v>55</v>
      </c>
      <c r="O196">
        <f>(M196*21)/100</f>
        <v>0</v>
      </c>
      <c r="P196" t="s">
        <v>27</v>
      </c>
    </row>
    <row r="197" spans="1:16" ht="13.2" x14ac:dyDescent="0.25">
      <c r="A197" s="37" t="s">
        <v>56</v>
      </c>
      <c r="E197" s="41" t="s">
        <v>52</v>
      </c>
    </row>
    <row r="198" spans="1:16" ht="13.2" x14ac:dyDescent="0.25">
      <c r="A198" s="37" t="s">
        <v>58</v>
      </c>
      <c r="E198" s="42" t="s">
        <v>418</v>
      </c>
    </row>
    <row r="199" spans="1:16" ht="66" x14ac:dyDescent="0.25">
      <c r="A199" t="s">
        <v>60</v>
      </c>
      <c r="E199" s="41" t="s">
        <v>438</v>
      </c>
    </row>
    <row r="200" spans="1:16" ht="26.4" x14ac:dyDescent="0.25">
      <c r="A200" t="s">
        <v>49</v>
      </c>
      <c r="B200" s="36" t="s">
        <v>481</v>
      </c>
      <c r="C200" s="36" t="s">
        <v>482</v>
      </c>
      <c r="D200" s="37" t="s">
        <v>52</v>
      </c>
      <c r="E200" s="13" t="s">
        <v>483</v>
      </c>
      <c r="F200" s="38" t="s">
        <v>75</v>
      </c>
      <c r="G200" s="39">
        <v>1</v>
      </c>
      <c r="H200" s="38">
        <v>0</v>
      </c>
      <c r="I200" s="38">
        <f>ROUND(G200*H200,6)</f>
        <v>0</v>
      </c>
      <c r="L200" s="40">
        <v>0</v>
      </c>
      <c r="M200" s="34">
        <f>ROUND(ROUND(L200,2)*ROUND(G200,3),2)</f>
        <v>0</v>
      </c>
      <c r="N200" s="38" t="s">
        <v>55</v>
      </c>
      <c r="O200">
        <f>(M200*21)/100</f>
        <v>0</v>
      </c>
      <c r="P200" t="s">
        <v>27</v>
      </c>
    </row>
    <row r="201" spans="1:16" ht="13.2" x14ac:dyDescent="0.25">
      <c r="A201" s="37" t="s">
        <v>56</v>
      </c>
      <c r="E201" s="41" t="s">
        <v>52</v>
      </c>
    </row>
    <row r="202" spans="1:16" ht="13.2" x14ac:dyDescent="0.25">
      <c r="A202" s="37" t="s">
        <v>58</v>
      </c>
      <c r="E202" s="42" t="s">
        <v>418</v>
      </c>
    </row>
    <row r="203" spans="1:16" ht="66" x14ac:dyDescent="0.25">
      <c r="A203" t="s">
        <v>60</v>
      </c>
      <c r="E203" s="41" t="s">
        <v>438</v>
      </c>
    </row>
    <row r="204" spans="1:16" ht="13.2" x14ac:dyDescent="0.25">
      <c r="A204" t="s">
        <v>49</v>
      </c>
      <c r="B204" s="36" t="s">
        <v>484</v>
      </c>
      <c r="C204" s="36" t="s">
        <v>485</v>
      </c>
      <c r="D204" s="37" t="s">
        <v>52</v>
      </c>
      <c r="E204" s="13" t="s">
        <v>486</v>
      </c>
      <c r="F204" s="38" t="s">
        <v>75</v>
      </c>
      <c r="G204" s="39">
        <v>2</v>
      </c>
      <c r="H204" s="38">
        <v>0</v>
      </c>
      <c r="I204" s="38">
        <f>ROUND(G204*H204,6)</f>
        <v>0</v>
      </c>
      <c r="L204" s="40">
        <v>0</v>
      </c>
      <c r="M204" s="34">
        <f>ROUND(ROUND(L204,2)*ROUND(G204,3),2)</f>
        <v>0</v>
      </c>
      <c r="N204" s="38" t="s">
        <v>55</v>
      </c>
      <c r="O204">
        <f>(M204*21)/100</f>
        <v>0</v>
      </c>
      <c r="P204" t="s">
        <v>27</v>
      </c>
    </row>
    <row r="205" spans="1:16" ht="13.2" x14ac:dyDescent="0.25">
      <c r="A205" s="37" t="s">
        <v>56</v>
      </c>
      <c r="E205" s="41" t="s">
        <v>52</v>
      </c>
    </row>
    <row r="206" spans="1:16" ht="13.2" x14ac:dyDescent="0.25">
      <c r="A206" s="37" t="s">
        <v>58</v>
      </c>
      <c r="E206" s="42" t="s">
        <v>418</v>
      </c>
    </row>
    <row r="207" spans="1:16" ht="66" x14ac:dyDescent="0.25">
      <c r="A207" t="s">
        <v>60</v>
      </c>
      <c r="E207" s="41" t="s">
        <v>438</v>
      </c>
    </row>
    <row r="208" spans="1:16" ht="13.2" x14ac:dyDescent="0.25">
      <c r="A208" t="s">
        <v>49</v>
      </c>
      <c r="B208" s="36" t="s">
        <v>487</v>
      </c>
      <c r="C208" s="36" t="s">
        <v>488</v>
      </c>
      <c r="D208" s="37" t="s">
        <v>52</v>
      </c>
      <c r="E208" s="13" t="s">
        <v>489</v>
      </c>
      <c r="F208" s="38" t="s">
        <v>75</v>
      </c>
      <c r="G208" s="39">
        <v>2</v>
      </c>
      <c r="H208" s="38">
        <v>0</v>
      </c>
      <c r="I208" s="38">
        <f>ROUND(G208*H208,6)</f>
        <v>0</v>
      </c>
      <c r="L208" s="40">
        <v>0</v>
      </c>
      <c r="M208" s="34">
        <f>ROUND(ROUND(L208,2)*ROUND(G208,3),2)</f>
        <v>0</v>
      </c>
      <c r="N208" s="38" t="s">
        <v>55</v>
      </c>
      <c r="O208">
        <f>(M208*21)/100</f>
        <v>0</v>
      </c>
      <c r="P208" t="s">
        <v>27</v>
      </c>
    </row>
    <row r="209" spans="1:16" ht="13.2" x14ac:dyDescent="0.25">
      <c r="A209" s="37" t="s">
        <v>56</v>
      </c>
      <c r="E209" s="41" t="s">
        <v>52</v>
      </c>
    </row>
    <row r="210" spans="1:16" ht="13.2" x14ac:dyDescent="0.25">
      <c r="A210" s="37" t="s">
        <v>58</v>
      </c>
      <c r="E210" s="42" t="s">
        <v>418</v>
      </c>
    </row>
    <row r="211" spans="1:16" ht="66" x14ac:dyDescent="0.25">
      <c r="A211" t="s">
        <v>60</v>
      </c>
      <c r="E211" s="41" t="s">
        <v>438</v>
      </c>
    </row>
    <row r="212" spans="1:16" ht="13.2" x14ac:dyDescent="0.25">
      <c r="A212" t="s">
        <v>49</v>
      </c>
      <c r="B212" s="36" t="s">
        <v>490</v>
      </c>
      <c r="C212" s="36" t="s">
        <v>491</v>
      </c>
      <c r="D212" s="37" t="s">
        <v>52</v>
      </c>
      <c r="E212" s="13" t="s">
        <v>492</v>
      </c>
      <c r="F212" s="38" t="s">
        <v>75</v>
      </c>
      <c r="G212" s="39">
        <v>2</v>
      </c>
      <c r="H212" s="38">
        <v>0</v>
      </c>
      <c r="I212" s="38">
        <f>ROUND(G212*H212,6)</f>
        <v>0</v>
      </c>
      <c r="L212" s="40">
        <v>0</v>
      </c>
      <c r="M212" s="34">
        <f>ROUND(ROUND(L212,2)*ROUND(G212,3),2)</f>
        <v>0</v>
      </c>
      <c r="N212" s="38" t="s">
        <v>55</v>
      </c>
      <c r="O212">
        <f>(M212*21)/100</f>
        <v>0</v>
      </c>
      <c r="P212" t="s">
        <v>27</v>
      </c>
    </row>
    <row r="213" spans="1:16" ht="13.2" x14ac:dyDescent="0.25">
      <c r="A213" s="37" t="s">
        <v>56</v>
      </c>
      <c r="E213" s="41" t="s">
        <v>52</v>
      </c>
    </row>
    <row r="214" spans="1:16" ht="13.2" x14ac:dyDescent="0.25">
      <c r="A214" s="37" t="s">
        <v>58</v>
      </c>
      <c r="E214" s="42" t="s">
        <v>418</v>
      </c>
    </row>
    <row r="215" spans="1:16" ht="66" x14ac:dyDescent="0.25">
      <c r="A215" t="s">
        <v>60</v>
      </c>
      <c r="E215" s="41" t="s">
        <v>438</v>
      </c>
    </row>
    <row r="216" spans="1:16" ht="13.2" x14ac:dyDescent="0.25">
      <c r="A216" t="s">
        <v>49</v>
      </c>
      <c r="B216" s="36" t="s">
        <v>493</v>
      </c>
      <c r="C216" s="36" t="s">
        <v>494</v>
      </c>
      <c r="D216" s="37" t="s">
        <v>52</v>
      </c>
      <c r="E216" s="13" t="s">
        <v>495</v>
      </c>
      <c r="F216" s="38" t="s">
        <v>75</v>
      </c>
      <c r="G216" s="39">
        <v>8</v>
      </c>
      <c r="H216" s="38">
        <v>0</v>
      </c>
      <c r="I216" s="38">
        <f>ROUND(G216*H216,6)</f>
        <v>0</v>
      </c>
      <c r="L216" s="40">
        <v>0</v>
      </c>
      <c r="M216" s="34">
        <f>ROUND(ROUND(L216,2)*ROUND(G216,3),2)</f>
        <v>0</v>
      </c>
      <c r="N216" s="38" t="s">
        <v>55</v>
      </c>
      <c r="O216">
        <f>(M216*21)/100</f>
        <v>0</v>
      </c>
      <c r="P216" t="s">
        <v>27</v>
      </c>
    </row>
    <row r="217" spans="1:16" ht="13.2" x14ac:dyDescent="0.25">
      <c r="A217" s="37" t="s">
        <v>56</v>
      </c>
      <c r="E217" s="41" t="s">
        <v>52</v>
      </c>
    </row>
    <row r="218" spans="1:16" ht="13.2" x14ac:dyDescent="0.25">
      <c r="A218" s="37" t="s">
        <v>58</v>
      </c>
      <c r="E218" s="42" t="s">
        <v>418</v>
      </c>
    </row>
    <row r="219" spans="1:16" ht="66" x14ac:dyDescent="0.25">
      <c r="A219" t="s">
        <v>60</v>
      </c>
      <c r="E219" s="41" t="s">
        <v>438</v>
      </c>
    </row>
    <row r="220" spans="1:16" ht="13.2" x14ac:dyDescent="0.25">
      <c r="A220" t="s">
        <v>49</v>
      </c>
      <c r="B220" s="36" t="s">
        <v>496</v>
      </c>
      <c r="C220" s="36" t="s">
        <v>497</v>
      </c>
      <c r="D220" s="37" t="s">
        <v>52</v>
      </c>
      <c r="E220" s="13" t="s">
        <v>498</v>
      </c>
      <c r="F220" s="38" t="s">
        <v>75</v>
      </c>
      <c r="G220" s="39">
        <v>2</v>
      </c>
      <c r="H220" s="38">
        <v>0</v>
      </c>
      <c r="I220" s="38">
        <f>ROUND(G220*H220,6)</f>
        <v>0</v>
      </c>
      <c r="L220" s="40">
        <v>0</v>
      </c>
      <c r="M220" s="34">
        <f>ROUND(ROUND(L220,2)*ROUND(G220,3),2)</f>
        <v>0</v>
      </c>
      <c r="N220" s="38" t="s">
        <v>55</v>
      </c>
      <c r="O220">
        <f>(M220*21)/100</f>
        <v>0</v>
      </c>
      <c r="P220" t="s">
        <v>27</v>
      </c>
    </row>
    <row r="221" spans="1:16" ht="13.2" x14ac:dyDescent="0.25">
      <c r="A221" s="37" t="s">
        <v>56</v>
      </c>
      <c r="E221" s="41" t="s">
        <v>52</v>
      </c>
    </row>
    <row r="222" spans="1:16" ht="13.2" x14ac:dyDescent="0.25">
      <c r="A222" s="37" t="s">
        <v>58</v>
      </c>
      <c r="E222" s="42" t="s">
        <v>418</v>
      </c>
    </row>
    <row r="223" spans="1:16" ht="66" x14ac:dyDescent="0.25">
      <c r="A223" t="s">
        <v>60</v>
      </c>
      <c r="E223" s="41" t="s">
        <v>438</v>
      </c>
    </row>
    <row r="224" spans="1:16" ht="13.2" x14ac:dyDescent="0.25">
      <c r="A224" t="s">
        <v>49</v>
      </c>
      <c r="B224" s="36" t="s">
        <v>499</v>
      </c>
      <c r="C224" s="36" t="s">
        <v>500</v>
      </c>
      <c r="D224" s="37" t="s">
        <v>52</v>
      </c>
      <c r="E224" s="13" t="s">
        <v>501</v>
      </c>
      <c r="F224" s="38" t="s">
        <v>75</v>
      </c>
      <c r="G224" s="39">
        <v>4</v>
      </c>
      <c r="H224" s="38">
        <v>0</v>
      </c>
      <c r="I224" s="38">
        <f>ROUND(G224*H224,6)</f>
        <v>0</v>
      </c>
      <c r="L224" s="40">
        <v>0</v>
      </c>
      <c r="M224" s="34">
        <f>ROUND(ROUND(L224,2)*ROUND(G224,3),2)</f>
        <v>0</v>
      </c>
      <c r="N224" s="38" t="s">
        <v>55</v>
      </c>
      <c r="O224">
        <f>(M224*21)/100</f>
        <v>0</v>
      </c>
      <c r="P224" t="s">
        <v>27</v>
      </c>
    </row>
    <row r="225" spans="1:16" ht="13.2" x14ac:dyDescent="0.25">
      <c r="A225" s="37" t="s">
        <v>56</v>
      </c>
      <c r="E225" s="41" t="s">
        <v>52</v>
      </c>
    </row>
    <row r="226" spans="1:16" ht="13.2" x14ac:dyDescent="0.25">
      <c r="A226" s="37" t="s">
        <v>58</v>
      </c>
      <c r="E226" s="42" t="s">
        <v>418</v>
      </c>
    </row>
    <row r="227" spans="1:16" ht="66" x14ac:dyDescent="0.25">
      <c r="A227" t="s">
        <v>60</v>
      </c>
      <c r="E227" s="41" t="s">
        <v>438</v>
      </c>
    </row>
    <row r="228" spans="1:16" ht="26.4" x14ac:dyDescent="0.25">
      <c r="A228" t="s">
        <v>49</v>
      </c>
      <c r="B228" s="36" t="s">
        <v>502</v>
      </c>
      <c r="C228" s="36" t="s">
        <v>503</v>
      </c>
      <c r="D228" s="37" t="s">
        <v>52</v>
      </c>
      <c r="E228" s="13" t="s">
        <v>504</v>
      </c>
      <c r="F228" s="38" t="s">
        <v>75</v>
      </c>
      <c r="G228" s="39">
        <v>4</v>
      </c>
      <c r="H228" s="38">
        <v>0</v>
      </c>
      <c r="I228" s="38">
        <f>ROUND(G228*H228,6)</f>
        <v>0</v>
      </c>
      <c r="L228" s="40">
        <v>0</v>
      </c>
      <c r="M228" s="34">
        <f>ROUND(ROUND(L228,2)*ROUND(G228,3),2)</f>
        <v>0</v>
      </c>
      <c r="N228" s="38" t="s">
        <v>55</v>
      </c>
      <c r="O228">
        <f>(M228*21)/100</f>
        <v>0</v>
      </c>
      <c r="P228" t="s">
        <v>27</v>
      </c>
    </row>
    <row r="229" spans="1:16" ht="13.2" x14ac:dyDescent="0.25">
      <c r="A229" s="37" t="s">
        <v>56</v>
      </c>
      <c r="E229" s="41" t="s">
        <v>52</v>
      </c>
    </row>
    <row r="230" spans="1:16" ht="13.2" x14ac:dyDescent="0.25">
      <c r="A230" s="37" t="s">
        <v>58</v>
      </c>
      <c r="E230" s="42" t="s">
        <v>418</v>
      </c>
    </row>
    <row r="231" spans="1:16" ht="52.8" x14ac:dyDescent="0.25">
      <c r="A231" t="s">
        <v>60</v>
      </c>
      <c r="E231" s="41" t="s">
        <v>505</v>
      </c>
    </row>
    <row r="232" spans="1:16" ht="26.4" x14ac:dyDescent="0.25">
      <c r="A232" t="s">
        <v>49</v>
      </c>
      <c r="B232" s="36" t="s">
        <v>506</v>
      </c>
      <c r="C232" s="36" t="s">
        <v>507</v>
      </c>
      <c r="D232" s="37" t="s">
        <v>52</v>
      </c>
      <c r="E232" s="13" t="s">
        <v>508</v>
      </c>
      <c r="F232" s="38" t="s">
        <v>75</v>
      </c>
      <c r="G232" s="39">
        <v>4</v>
      </c>
      <c r="H232" s="38">
        <v>0</v>
      </c>
      <c r="I232" s="38">
        <f>ROUND(G232*H232,6)</f>
        <v>0</v>
      </c>
      <c r="L232" s="40">
        <v>0</v>
      </c>
      <c r="M232" s="34">
        <f>ROUND(ROUND(L232,2)*ROUND(G232,3),2)</f>
        <v>0</v>
      </c>
      <c r="N232" s="38" t="s">
        <v>55</v>
      </c>
      <c r="O232">
        <f>(M232*21)/100</f>
        <v>0</v>
      </c>
      <c r="P232" t="s">
        <v>27</v>
      </c>
    </row>
    <row r="233" spans="1:16" ht="13.2" x14ac:dyDescent="0.25">
      <c r="A233" s="37" t="s">
        <v>56</v>
      </c>
      <c r="E233" s="41" t="s">
        <v>52</v>
      </c>
    </row>
    <row r="234" spans="1:16" ht="13.2" x14ac:dyDescent="0.25">
      <c r="A234" s="37" t="s">
        <v>58</v>
      </c>
      <c r="E234" s="42" t="s">
        <v>418</v>
      </c>
    </row>
    <row r="235" spans="1:16" ht="39.6" x14ac:dyDescent="0.25">
      <c r="A235" t="s">
        <v>60</v>
      </c>
      <c r="E235" s="41" t="s">
        <v>509</v>
      </c>
    </row>
    <row r="236" spans="1:16" ht="26.4" x14ac:dyDescent="0.25">
      <c r="A236" t="s">
        <v>49</v>
      </c>
      <c r="B236" s="36" t="s">
        <v>510</v>
      </c>
      <c r="C236" s="36" t="s">
        <v>511</v>
      </c>
      <c r="D236" s="37" t="s">
        <v>52</v>
      </c>
      <c r="E236" s="13" t="s">
        <v>512</v>
      </c>
      <c r="F236" s="38" t="s">
        <v>75</v>
      </c>
      <c r="G236" s="39">
        <v>4</v>
      </c>
      <c r="H236" s="38">
        <v>0</v>
      </c>
      <c r="I236" s="38">
        <f>ROUND(G236*H236,6)</f>
        <v>0</v>
      </c>
      <c r="L236" s="40">
        <v>0</v>
      </c>
      <c r="M236" s="34">
        <f>ROUND(ROUND(L236,2)*ROUND(G236,3),2)</f>
        <v>0</v>
      </c>
      <c r="N236" s="38" t="s">
        <v>55</v>
      </c>
      <c r="O236">
        <f>(M236*21)/100</f>
        <v>0</v>
      </c>
      <c r="P236" t="s">
        <v>27</v>
      </c>
    </row>
    <row r="237" spans="1:16" ht="13.2" x14ac:dyDescent="0.25">
      <c r="A237" s="37" t="s">
        <v>56</v>
      </c>
      <c r="E237" s="41" t="s">
        <v>52</v>
      </c>
    </row>
    <row r="238" spans="1:16" ht="13.2" x14ac:dyDescent="0.25">
      <c r="A238" s="37" t="s">
        <v>58</v>
      </c>
      <c r="E238" s="42" t="s">
        <v>418</v>
      </c>
    </row>
    <row r="239" spans="1:16" ht="39.6" x14ac:dyDescent="0.25">
      <c r="A239" t="s">
        <v>60</v>
      </c>
      <c r="E239" s="41" t="s">
        <v>513</v>
      </c>
    </row>
    <row r="240" spans="1:16" ht="26.4" x14ac:dyDescent="0.25">
      <c r="A240" t="s">
        <v>49</v>
      </c>
      <c r="B240" s="36" t="s">
        <v>514</v>
      </c>
      <c r="C240" s="36" t="s">
        <v>515</v>
      </c>
      <c r="D240" s="37" t="s">
        <v>52</v>
      </c>
      <c r="E240" s="13" t="s">
        <v>516</v>
      </c>
      <c r="F240" s="38" t="s">
        <v>75</v>
      </c>
      <c r="G240" s="39">
        <v>14</v>
      </c>
      <c r="H240" s="38">
        <v>0</v>
      </c>
      <c r="I240" s="38">
        <f>ROUND(G240*H240,6)</f>
        <v>0</v>
      </c>
      <c r="L240" s="40">
        <v>0</v>
      </c>
      <c r="M240" s="34">
        <f>ROUND(ROUND(L240,2)*ROUND(G240,3),2)</f>
        <v>0</v>
      </c>
      <c r="N240" s="38" t="s">
        <v>55</v>
      </c>
      <c r="O240">
        <f>(M240*21)/100</f>
        <v>0</v>
      </c>
      <c r="P240" t="s">
        <v>27</v>
      </c>
    </row>
    <row r="241" spans="1:16" ht="13.2" x14ac:dyDescent="0.25">
      <c r="A241" s="37" t="s">
        <v>56</v>
      </c>
      <c r="E241" s="41" t="s">
        <v>52</v>
      </c>
    </row>
    <row r="242" spans="1:16" ht="13.2" x14ac:dyDescent="0.25">
      <c r="A242" s="37" t="s">
        <v>58</v>
      </c>
      <c r="E242" s="42" t="s">
        <v>418</v>
      </c>
    </row>
    <row r="243" spans="1:16" ht="39.6" x14ac:dyDescent="0.25">
      <c r="A243" t="s">
        <v>60</v>
      </c>
      <c r="E243" s="41" t="s">
        <v>517</v>
      </c>
    </row>
    <row r="244" spans="1:16" ht="13.2" x14ac:dyDescent="0.25">
      <c r="A244" t="s">
        <v>49</v>
      </c>
      <c r="B244" s="36" t="s">
        <v>518</v>
      </c>
      <c r="C244" s="36" t="s">
        <v>519</v>
      </c>
      <c r="D244" s="37" t="s">
        <v>52</v>
      </c>
      <c r="E244" s="13" t="s">
        <v>520</v>
      </c>
      <c r="F244" s="38" t="s">
        <v>80</v>
      </c>
      <c r="G244" s="39">
        <v>45</v>
      </c>
      <c r="H244" s="38">
        <v>0</v>
      </c>
      <c r="I244" s="38">
        <f>ROUND(G244*H244,6)</f>
        <v>0</v>
      </c>
      <c r="L244" s="40">
        <v>0</v>
      </c>
      <c r="M244" s="34">
        <f>ROUND(ROUND(L244,2)*ROUND(G244,3),2)</f>
        <v>0</v>
      </c>
      <c r="N244" s="38" t="s">
        <v>55</v>
      </c>
      <c r="O244">
        <f>(M244*21)/100</f>
        <v>0</v>
      </c>
      <c r="P244" t="s">
        <v>27</v>
      </c>
    </row>
    <row r="245" spans="1:16" ht="13.2" x14ac:dyDescent="0.25">
      <c r="A245" s="37" t="s">
        <v>56</v>
      </c>
      <c r="E245" s="41" t="s">
        <v>52</v>
      </c>
    </row>
    <row r="246" spans="1:16" ht="13.2" x14ac:dyDescent="0.25">
      <c r="A246" s="37" t="s">
        <v>58</v>
      </c>
      <c r="E246" s="42" t="s">
        <v>418</v>
      </c>
    </row>
    <row r="247" spans="1:16" ht="52.8" x14ac:dyDescent="0.25">
      <c r="A247" t="s">
        <v>60</v>
      </c>
      <c r="E247" s="41" t="s">
        <v>521</v>
      </c>
    </row>
    <row r="248" spans="1:16" ht="13.2" x14ac:dyDescent="0.25">
      <c r="A248" t="s">
        <v>46</v>
      </c>
      <c r="C248" s="33" t="s">
        <v>82</v>
      </c>
      <c r="E248" s="35" t="s">
        <v>522</v>
      </c>
      <c r="J248" s="34">
        <f>0</f>
        <v>0</v>
      </c>
      <c r="K248" s="34">
        <f>0</f>
        <v>0</v>
      </c>
      <c r="L248" s="34">
        <f>0+L249</f>
        <v>0</v>
      </c>
      <c r="M248" s="34">
        <f>0+M249</f>
        <v>0</v>
      </c>
    </row>
    <row r="249" spans="1:16" ht="13.2" x14ac:dyDescent="0.25">
      <c r="A249" t="s">
        <v>49</v>
      </c>
      <c r="B249" s="36" t="s">
        <v>523</v>
      </c>
      <c r="C249" s="36" t="s">
        <v>524</v>
      </c>
      <c r="D249" s="37" t="s">
        <v>52</v>
      </c>
      <c r="E249" s="13" t="s">
        <v>525</v>
      </c>
      <c r="F249" s="38" t="s">
        <v>75</v>
      </c>
      <c r="G249" s="39">
        <v>2</v>
      </c>
      <c r="H249" s="38">
        <v>0</v>
      </c>
      <c r="I249" s="38">
        <f>ROUND(G249*H249,6)</f>
        <v>0</v>
      </c>
      <c r="L249" s="40">
        <v>0</v>
      </c>
      <c r="M249" s="34">
        <f>ROUND(ROUND(L249,2)*ROUND(G249,3),2)</f>
        <v>0</v>
      </c>
      <c r="N249" s="38" t="s">
        <v>55</v>
      </c>
      <c r="O249">
        <f>(M249*21)/100</f>
        <v>0</v>
      </c>
      <c r="P249" t="s">
        <v>27</v>
      </c>
    </row>
    <row r="250" spans="1:16" ht="13.2" x14ac:dyDescent="0.25">
      <c r="A250" s="37" t="s">
        <v>56</v>
      </c>
      <c r="E250" s="41" t="s">
        <v>52</v>
      </c>
    </row>
    <row r="251" spans="1:16" ht="13.2" x14ac:dyDescent="0.25">
      <c r="A251" s="37" t="s">
        <v>58</v>
      </c>
      <c r="E251" s="42" t="s">
        <v>418</v>
      </c>
    </row>
    <row r="252" spans="1:16" ht="39.6" x14ac:dyDescent="0.25">
      <c r="A252" t="s">
        <v>60</v>
      </c>
      <c r="E252" s="41" t="s">
        <v>526</v>
      </c>
    </row>
    <row r="253" spans="1:16" ht="13.2" x14ac:dyDescent="0.25">
      <c r="A253" t="s">
        <v>46</v>
      </c>
      <c r="C253" s="33" t="s">
        <v>527</v>
      </c>
      <c r="E253" s="35" t="s">
        <v>528</v>
      </c>
      <c r="J253" s="34">
        <f>0</f>
        <v>0</v>
      </c>
      <c r="K253" s="34">
        <f>0</f>
        <v>0</v>
      </c>
      <c r="L253" s="34">
        <f>0+L254+L258+L262+L266+L270+L274+L278+L282+L286+L290+L294+L298</f>
        <v>0</v>
      </c>
      <c r="M253" s="34">
        <f>0+M254+M258+M262+M266+M270+M274+M278+M282+M286+M290+M294+M298</f>
        <v>0</v>
      </c>
    </row>
    <row r="254" spans="1:16" ht="13.2" x14ac:dyDescent="0.25">
      <c r="A254" t="s">
        <v>49</v>
      </c>
      <c r="B254" s="36" t="s">
        <v>529</v>
      </c>
      <c r="C254" s="36" t="s">
        <v>530</v>
      </c>
      <c r="D254" s="37" t="s">
        <v>52</v>
      </c>
      <c r="E254" s="13" t="s">
        <v>531</v>
      </c>
      <c r="F254" s="38" t="s">
        <v>80</v>
      </c>
      <c r="G254" s="39">
        <v>4</v>
      </c>
      <c r="H254" s="38">
        <v>0</v>
      </c>
      <c r="I254" s="38">
        <f>ROUND(G254*H254,6)</f>
        <v>0</v>
      </c>
      <c r="L254" s="40">
        <v>0</v>
      </c>
      <c r="M254" s="34">
        <f>ROUND(ROUND(L254,2)*ROUND(G254,3),2)</f>
        <v>0</v>
      </c>
      <c r="N254" s="38" t="s">
        <v>55</v>
      </c>
      <c r="O254">
        <f>(M254*21)/100</f>
        <v>0</v>
      </c>
      <c r="P254" t="s">
        <v>27</v>
      </c>
    </row>
    <row r="255" spans="1:16" ht="13.2" x14ac:dyDescent="0.25">
      <c r="A255" s="37" t="s">
        <v>56</v>
      </c>
      <c r="E255" s="41" t="s">
        <v>52</v>
      </c>
    </row>
    <row r="256" spans="1:16" ht="13.2" x14ac:dyDescent="0.25">
      <c r="A256" s="37" t="s">
        <v>58</v>
      </c>
      <c r="E256" s="42" t="s">
        <v>532</v>
      </c>
    </row>
    <row r="257" spans="1:16" ht="39.6" x14ac:dyDescent="0.25">
      <c r="A257" t="s">
        <v>60</v>
      </c>
      <c r="E257" s="41" t="s">
        <v>533</v>
      </c>
    </row>
    <row r="258" spans="1:16" ht="13.2" x14ac:dyDescent="0.25">
      <c r="A258" t="s">
        <v>49</v>
      </c>
      <c r="B258" s="36" t="s">
        <v>534</v>
      </c>
      <c r="C258" s="36" t="s">
        <v>535</v>
      </c>
      <c r="D258" s="37" t="s">
        <v>52</v>
      </c>
      <c r="E258" s="13" t="s">
        <v>536</v>
      </c>
      <c r="F258" s="38" t="s">
        <v>75</v>
      </c>
      <c r="G258" s="39">
        <v>4</v>
      </c>
      <c r="H258" s="38">
        <v>0</v>
      </c>
      <c r="I258" s="38">
        <f>ROUND(G258*H258,6)</f>
        <v>0</v>
      </c>
      <c r="L258" s="40">
        <v>0</v>
      </c>
      <c r="M258" s="34">
        <f>ROUND(ROUND(L258,2)*ROUND(G258,3),2)</f>
        <v>0</v>
      </c>
      <c r="N258" s="38" t="s">
        <v>55</v>
      </c>
      <c r="O258">
        <f>(M258*21)/100</f>
        <v>0</v>
      </c>
      <c r="P258" t="s">
        <v>27</v>
      </c>
    </row>
    <row r="259" spans="1:16" ht="13.2" x14ac:dyDescent="0.25">
      <c r="A259" s="37" t="s">
        <v>56</v>
      </c>
      <c r="E259" s="41" t="s">
        <v>52</v>
      </c>
    </row>
    <row r="260" spans="1:16" ht="13.2" x14ac:dyDescent="0.25">
      <c r="A260" s="37" t="s">
        <v>58</v>
      </c>
      <c r="E260" s="42" t="s">
        <v>532</v>
      </c>
    </row>
    <row r="261" spans="1:16" ht="66" x14ac:dyDescent="0.25">
      <c r="A261" t="s">
        <v>60</v>
      </c>
      <c r="E261" s="41" t="s">
        <v>537</v>
      </c>
    </row>
    <row r="262" spans="1:16" ht="13.2" x14ac:dyDescent="0.25">
      <c r="A262" t="s">
        <v>49</v>
      </c>
      <c r="B262" s="36" t="s">
        <v>538</v>
      </c>
      <c r="C262" s="36" t="s">
        <v>539</v>
      </c>
      <c r="D262" s="37" t="s">
        <v>52</v>
      </c>
      <c r="E262" s="13" t="s">
        <v>540</v>
      </c>
      <c r="F262" s="38" t="s">
        <v>75</v>
      </c>
      <c r="G262" s="39">
        <v>4</v>
      </c>
      <c r="H262" s="38">
        <v>0</v>
      </c>
      <c r="I262" s="38">
        <f>ROUND(G262*H262,6)</f>
        <v>0</v>
      </c>
      <c r="L262" s="40">
        <v>0</v>
      </c>
      <c r="M262" s="34">
        <f>ROUND(ROUND(L262,2)*ROUND(G262,3),2)</f>
        <v>0</v>
      </c>
      <c r="N262" s="38" t="s">
        <v>55</v>
      </c>
      <c r="O262">
        <f>(M262*21)/100</f>
        <v>0</v>
      </c>
      <c r="P262" t="s">
        <v>27</v>
      </c>
    </row>
    <row r="263" spans="1:16" ht="13.2" x14ac:dyDescent="0.25">
      <c r="A263" s="37" t="s">
        <v>56</v>
      </c>
      <c r="E263" s="41" t="s">
        <v>52</v>
      </c>
    </row>
    <row r="264" spans="1:16" ht="13.2" x14ac:dyDescent="0.25">
      <c r="A264" s="37" t="s">
        <v>58</v>
      </c>
      <c r="E264" s="42" t="s">
        <v>532</v>
      </c>
    </row>
    <row r="265" spans="1:16" ht="66" x14ac:dyDescent="0.25">
      <c r="A265" t="s">
        <v>60</v>
      </c>
      <c r="E265" s="41" t="s">
        <v>537</v>
      </c>
    </row>
    <row r="266" spans="1:16" ht="13.2" x14ac:dyDescent="0.25">
      <c r="A266" t="s">
        <v>49</v>
      </c>
      <c r="B266" s="36" t="s">
        <v>541</v>
      </c>
      <c r="C266" s="36" t="s">
        <v>542</v>
      </c>
      <c r="D266" s="37" t="s">
        <v>52</v>
      </c>
      <c r="E266" s="13" t="s">
        <v>543</v>
      </c>
      <c r="F266" s="38" t="s">
        <v>75</v>
      </c>
      <c r="G266" s="39">
        <v>4</v>
      </c>
      <c r="H266" s="38">
        <v>0</v>
      </c>
      <c r="I266" s="38">
        <f>ROUND(G266*H266,6)</f>
        <v>0</v>
      </c>
      <c r="L266" s="40">
        <v>0</v>
      </c>
      <c r="M266" s="34">
        <f>ROUND(ROUND(L266,2)*ROUND(G266,3),2)</f>
        <v>0</v>
      </c>
      <c r="N266" s="38" t="s">
        <v>55</v>
      </c>
      <c r="O266">
        <f>(M266*21)/100</f>
        <v>0</v>
      </c>
      <c r="P266" t="s">
        <v>27</v>
      </c>
    </row>
    <row r="267" spans="1:16" ht="13.2" x14ac:dyDescent="0.25">
      <c r="A267" s="37" t="s">
        <v>56</v>
      </c>
      <c r="E267" s="41" t="s">
        <v>52</v>
      </c>
    </row>
    <row r="268" spans="1:16" ht="13.2" x14ac:dyDescent="0.25">
      <c r="A268" s="37" t="s">
        <v>58</v>
      </c>
      <c r="E268" s="42" t="s">
        <v>532</v>
      </c>
    </row>
    <row r="269" spans="1:16" ht="66" x14ac:dyDescent="0.25">
      <c r="A269" t="s">
        <v>60</v>
      </c>
      <c r="E269" s="41" t="s">
        <v>544</v>
      </c>
    </row>
    <row r="270" spans="1:16" ht="26.4" x14ac:dyDescent="0.25">
      <c r="A270" t="s">
        <v>49</v>
      </c>
      <c r="B270" s="36" t="s">
        <v>545</v>
      </c>
      <c r="C270" s="36" t="s">
        <v>546</v>
      </c>
      <c r="D270" s="37" t="s">
        <v>52</v>
      </c>
      <c r="E270" s="13" t="s">
        <v>547</v>
      </c>
      <c r="F270" s="38" t="s">
        <v>75</v>
      </c>
      <c r="G270" s="39">
        <v>4</v>
      </c>
      <c r="H270" s="38">
        <v>0</v>
      </c>
      <c r="I270" s="38">
        <f>ROUND(G270*H270,6)</f>
        <v>0</v>
      </c>
      <c r="L270" s="40">
        <v>0</v>
      </c>
      <c r="M270" s="34">
        <f>ROUND(ROUND(L270,2)*ROUND(G270,3),2)</f>
        <v>0</v>
      </c>
      <c r="N270" s="38" t="s">
        <v>55</v>
      </c>
      <c r="O270">
        <f>(M270*21)/100</f>
        <v>0</v>
      </c>
      <c r="P270" t="s">
        <v>27</v>
      </c>
    </row>
    <row r="271" spans="1:16" ht="13.2" x14ac:dyDescent="0.25">
      <c r="A271" s="37" t="s">
        <v>56</v>
      </c>
      <c r="E271" s="41" t="s">
        <v>52</v>
      </c>
    </row>
    <row r="272" spans="1:16" ht="13.2" x14ac:dyDescent="0.25">
      <c r="A272" s="37" t="s">
        <v>58</v>
      </c>
      <c r="E272" s="42" t="s">
        <v>532</v>
      </c>
    </row>
    <row r="273" spans="1:16" ht="66" x14ac:dyDescent="0.25">
      <c r="A273" t="s">
        <v>60</v>
      </c>
      <c r="E273" s="41" t="s">
        <v>544</v>
      </c>
    </row>
    <row r="274" spans="1:16" ht="13.2" x14ac:dyDescent="0.25">
      <c r="A274" t="s">
        <v>49</v>
      </c>
      <c r="B274" s="36" t="s">
        <v>548</v>
      </c>
      <c r="C274" s="36" t="s">
        <v>549</v>
      </c>
      <c r="D274" s="37" t="s">
        <v>52</v>
      </c>
      <c r="E274" s="13" t="s">
        <v>550</v>
      </c>
      <c r="F274" s="38" t="s">
        <v>75</v>
      </c>
      <c r="G274" s="39">
        <v>4</v>
      </c>
      <c r="H274" s="38">
        <v>0</v>
      </c>
      <c r="I274" s="38">
        <f>ROUND(G274*H274,6)</f>
        <v>0</v>
      </c>
      <c r="L274" s="40">
        <v>0</v>
      </c>
      <c r="M274" s="34">
        <f>ROUND(ROUND(L274,2)*ROUND(G274,3),2)</f>
        <v>0</v>
      </c>
      <c r="N274" s="38" t="s">
        <v>55</v>
      </c>
      <c r="O274">
        <f>(M274*21)/100</f>
        <v>0</v>
      </c>
      <c r="P274" t="s">
        <v>27</v>
      </c>
    </row>
    <row r="275" spans="1:16" ht="13.2" x14ac:dyDescent="0.25">
      <c r="A275" s="37" t="s">
        <v>56</v>
      </c>
      <c r="E275" s="41" t="s">
        <v>52</v>
      </c>
    </row>
    <row r="276" spans="1:16" ht="13.2" x14ac:dyDescent="0.25">
      <c r="A276" s="37" t="s">
        <v>58</v>
      </c>
      <c r="E276" s="42" t="s">
        <v>532</v>
      </c>
    </row>
    <row r="277" spans="1:16" ht="66" x14ac:dyDescent="0.25">
      <c r="A277" t="s">
        <v>60</v>
      </c>
      <c r="E277" s="41" t="s">
        <v>544</v>
      </c>
    </row>
    <row r="278" spans="1:16" ht="13.2" x14ac:dyDescent="0.25">
      <c r="A278" t="s">
        <v>49</v>
      </c>
      <c r="B278" s="36" t="s">
        <v>551</v>
      </c>
      <c r="C278" s="36" t="s">
        <v>552</v>
      </c>
      <c r="D278" s="37" t="s">
        <v>52</v>
      </c>
      <c r="E278" s="13" t="s">
        <v>553</v>
      </c>
      <c r="F278" s="38" t="s">
        <v>75</v>
      </c>
      <c r="G278" s="39">
        <v>8</v>
      </c>
      <c r="H278" s="38">
        <v>0</v>
      </c>
      <c r="I278" s="38">
        <f>ROUND(G278*H278,6)</f>
        <v>0</v>
      </c>
      <c r="L278" s="40">
        <v>0</v>
      </c>
      <c r="M278" s="34">
        <f>ROUND(ROUND(L278,2)*ROUND(G278,3),2)</f>
        <v>0</v>
      </c>
      <c r="N278" s="38" t="s">
        <v>55</v>
      </c>
      <c r="O278">
        <f>(M278*21)/100</f>
        <v>0</v>
      </c>
      <c r="P278" t="s">
        <v>27</v>
      </c>
    </row>
    <row r="279" spans="1:16" ht="13.2" x14ac:dyDescent="0.25">
      <c r="A279" s="37" t="s">
        <v>56</v>
      </c>
      <c r="E279" s="41" t="s">
        <v>52</v>
      </c>
    </row>
    <row r="280" spans="1:16" ht="13.2" x14ac:dyDescent="0.25">
      <c r="A280" s="37" t="s">
        <v>58</v>
      </c>
      <c r="E280" s="42" t="s">
        <v>532</v>
      </c>
    </row>
    <row r="281" spans="1:16" ht="66" x14ac:dyDescent="0.25">
      <c r="A281" t="s">
        <v>60</v>
      </c>
      <c r="E281" s="41" t="s">
        <v>544</v>
      </c>
    </row>
    <row r="282" spans="1:16" ht="13.2" x14ac:dyDescent="0.25">
      <c r="A282" t="s">
        <v>49</v>
      </c>
      <c r="B282" s="36" t="s">
        <v>554</v>
      </c>
      <c r="C282" s="36" t="s">
        <v>555</v>
      </c>
      <c r="D282" s="37" t="s">
        <v>52</v>
      </c>
      <c r="E282" s="13" t="s">
        <v>556</v>
      </c>
      <c r="F282" s="38" t="s">
        <v>75</v>
      </c>
      <c r="G282" s="39">
        <v>8</v>
      </c>
      <c r="H282" s="38">
        <v>0</v>
      </c>
      <c r="I282" s="38">
        <f>ROUND(G282*H282,6)</f>
        <v>0</v>
      </c>
      <c r="L282" s="40">
        <v>0</v>
      </c>
      <c r="M282" s="34">
        <f>ROUND(ROUND(L282,2)*ROUND(G282,3),2)</f>
        <v>0</v>
      </c>
      <c r="N282" s="38" t="s">
        <v>55</v>
      </c>
      <c r="O282">
        <f>(M282*21)/100</f>
        <v>0</v>
      </c>
      <c r="P282" t="s">
        <v>27</v>
      </c>
    </row>
    <row r="283" spans="1:16" ht="13.2" x14ac:dyDescent="0.25">
      <c r="A283" s="37" t="s">
        <v>56</v>
      </c>
      <c r="E283" s="41" t="s">
        <v>52</v>
      </c>
    </row>
    <row r="284" spans="1:16" ht="13.2" x14ac:dyDescent="0.25">
      <c r="A284" s="37" t="s">
        <v>58</v>
      </c>
      <c r="E284" s="42" t="s">
        <v>532</v>
      </c>
    </row>
    <row r="285" spans="1:16" ht="66" x14ac:dyDescent="0.25">
      <c r="A285" t="s">
        <v>60</v>
      </c>
      <c r="E285" s="41" t="s">
        <v>544</v>
      </c>
    </row>
    <row r="286" spans="1:16" ht="13.2" x14ac:dyDescent="0.25">
      <c r="A286" t="s">
        <v>49</v>
      </c>
      <c r="B286" s="36" t="s">
        <v>557</v>
      </c>
      <c r="C286" s="36" t="s">
        <v>558</v>
      </c>
      <c r="D286" s="37" t="s">
        <v>52</v>
      </c>
      <c r="E286" s="13" t="s">
        <v>559</v>
      </c>
      <c r="F286" s="38" t="s">
        <v>75</v>
      </c>
      <c r="G286" s="39">
        <v>2</v>
      </c>
      <c r="H286" s="38">
        <v>0</v>
      </c>
      <c r="I286" s="38">
        <f>ROUND(G286*H286,6)</f>
        <v>0</v>
      </c>
      <c r="L286" s="40">
        <v>0</v>
      </c>
      <c r="M286" s="34">
        <f>ROUND(ROUND(L286,2)*ROUND(G286,3),2)</f>
        <v>0</v>
      </c>
      <c r="N286" s="38" t="s">
        <v>55</v>
      </c>
      <c r="O286">
        <f>(M286*21)/100</f>
        <v>0</v>
      </c>
      <c r="P286" t="s">
        <v>27</v>
      </c>
    </row>
    <row r="287" spans="1:16" ht="13.2" x14ac:dyDescent="0.25">
      <c r="A287" s="37" t="s">
        <v>56</v>
      </c>
      <c r="E287" s="41" t="s">
        <v>52</v>
      </c>
    </row>
    <row r="288" spans="1:16" ht="13.2" x14ac:dyDescent="0.25">
      <c r="A288" s="37" t="s">
        <v>58</v>
      </c>
      <c r="E288" s="42" t="s">
        <v>532</v>
      </c>
    </row>
    <row r="289" spans="1:16" ht="66" x14ac:dyDescent="0.25">
      <c r="A289" t="s">
        <v>60</v>
      </c>
      <c r="E289" s="41" t="s">
        <v>544</v>
      </c>
    </row>
    <row r="290" spans="1:16" ht="13.2" x14ac:dyDescent="0.25">
      <c r="A290" t="s">
        <v>49</v>
      </c>
      <c r="B290" s="36" t="s">
        <v>560</v>
      </c>
      <c r="C290" s="36" t="s">
        <v>561</v>
      </c>
      <c r="D290" s="37" t="s">
        <v>52</v>
      </c>
      <c r="E290" s="13" t="s">
        <v>562</v>
      </c>
      <c r="F290" s="38" t="s">
        <v>75</v>
      </c>
      <c r="G290" s="39">
        <v>166</v>
      </c>
      <c r="H290" s="38">
        <v>0</v>
      </c>
      <c r="I290" s="38">
        <f>ROUND(G290*H290,6)</f>
        <v>0</v>
      </c>
      <c r="L290" s="40">
        <v>0</v>
      </c>
      <c r="M290" s="34">
        <f>ROUND(ROUND(L290,2)*ROUND(G290,3),2)</f>
        <v>0</v>
      </c>
      <c r="N290" s="38" t="s">
        <v>55</v>
      </c>
      <c r="O290">
        <f>(M290*21)/100</f>
        <v>0</v>
      </c>
      <c r="P290" t="s">
        <v>27</v>
      </c>
    </row>
    <row r="291" spans="1:16" ht="13.2" x14ac:dyDescent="0.25">
      <c r="A291" s="37" t="s">
        <v>56</v>
      </c>
      <c r="E291" s="41" t="s">
        <v>52</v>
      </c>
    </row>
    <row r="292" spans="1:16" ht="13.2" x14ac:dyDescent="0.25">
      <c r="A292" s="37" t="s">
        <v>58</v>
      </c>
      <c r="E292" s="42" t="s">
        <v>532</v>
      </c>
    </row>
    <row r="293" spans="1:16" ht="66" x14ac:dyDescent="0.25">
      <c r="A293" t="s">
        <v>60</v>
      </c>
      <c r="E293" s="41" t="s">
        <v>544</v>
      </c>
    </row>
    <row r="294" spans="1:16" ht="13.2" x14ac:dyDescent="0.25">
      <c r="A294" t="s">
        <v>49</v>
      </c>
      <c r="B294" s="36" t="s">
        <v>563</v>
      </c>
      <c r="C294" s="36" t="s">
        <v>564</v>
      </c>
      <c r="D294" s="37" t="s">
        <v>52</v>
      </c>
      <c r="E294" s="13" t="s">
        <v>565</v>
      </c>
      <c r="F294" s="38" t="s">
        <v>75</v>
      </c>
      <c r="G294" s="39">
        <v>16</v>
      </c>
      <c r="H294" s="38">
        <v>0</v>
      </c>
      <c r="I294" s="38">
        <f>ROUND(G294*H294,6)</f>
        <v>0</v>
      </c>
      <c r="L294" s="40">
        <v>0</v>
      </c>
      <c r="M294" s="34">
        <f>ROUND(ROUND(L294,2)*ROUND(G294,3),2)</f>
        <v>0</v>
      </c>
      <c r="N294" s="38" t="s">
        <v>55</v>
      </c>
      <c r="O294">
        <f>(M294*21)/100</f>
        <v>0</v>
      </c>
      <c r="P294" t="s">
        <v>27</v>
      </c>
    </row>
    <row r="295" spans="1:16" ht="13.2" x14ac:dyDescent="0.25">
      <c r="A295" s="37" t="s">
        <v>56</v>
      </c>
      <c r="E295" s="41" t="s">
        <v>52</v>
      </c>
    </row>
    <row r="296" spans="1:16" ht="13.2" x14ac:dyDescent="0.25">
      <c r="A296" s="37" t="s">
        <v>58</v>
      </c>
      <c r="E296" s="42" t="s">
        <v>532</v>
      </c>
    </row>
    <row r="297" spans="1:16" ht="66" x14ac:dyDescent="0.25">
      <c r="A297" t="s">
        <v>60</v>
      </c>
      <c r="E297" s="41" t="s">
        <v>544</v>
      </c>
    </row>
    <row r="298" spans="1:16" ht="13.2" x14ac:dyDescent="0.25">
      <c r="A298" t="s">
        <v>49</v>
      </c>
      <c r="B298" s="36" t="s">
        <v>566</v>
      </c>
      <c r="C298" s="36" t="s">
        <v>567</v>
      </c>
      <c r="D298" s="37" t="s">
        <v>52</v>
      </c>
      <c r="E298" s="13" t="s">
        <v>568</v>
      </c>
      <c r="F298" s="38" t="s">
        <v>75</v>
      </c>
      <c r="G298" s="39">
        <v>8</v>
      </c>
      <c r="H298" s="38">
        <v>0</v>
      </c>
      <c r="I298" s="38">
        <f>ROUND(G298*H298,6)</f>
        <v>0</v>
      </c>
      <c r="L298" s="40">
        <v>0</v>
      </c>
      <c r="M298" s="34">
        <f>ROUND(ROUND(L298,2)*ROUND(G298,3),2)</f>
        <v>0</v>
      </c>
      <c r="N298" s="38" t="s">
        <v>55</v>
      </c>
      <c r="O298">
        <f>(M298*21)/100</f>
        <v>0</v>
      </c>
      <c r="P298" t="s">
        <v>27</v>
      </c>
    </row>
    <row r="299" spans="1:16" ht="13.2" x14ac:dyDescent="0.25">
      <c r="A299" s="37" t="s">
        <v>56</v>
      </c>
      <c r="E299" s="41" t="s">
        <v>52</v>
      </c>
    </row>
    <row r="300" spans="1:16" ht="13.2" x14ac:dyDescent="0.25">
      <c r="A300" s="37" t="s">
        <v>58</v>
      </c>
      <c r="E300" s="42" t="s">
        <v>532</v>
      </c>
    </row>
    <row r="301" spans="1:16" ht="66" x14ac:dyDescent="0.25">
      <c r="A301" t="s">
        <v>60</v>
      </c>
      <c r="E301" s="41" t="s">
        <v>544</v>
      </c>
    </row>
    <row r="302" spans="1:16" ht="13.2" x14ac:dyDescent="0.25">
      <c r="A302" t="s">
        <v>46</v>
      </c>
      <c r="C302" s="33" t="s">
        <v>569</v>
      </c>
      <c r="E302" s="35" t="s">
        <v>570</v>
      </c>
      <c r="J302" s="34">
        <f>0</f>
        <v>0</v>
      </c>
      <c r="K302" s="34">
        <f>0</f>
        <v>0</v>
      </c>
      <c r="L302" s="34">
        <f>0+L303+L307+L311</f>
        <v>0</v>
      </c>
      <c r="M302" s="34">
        <f>0+M303+M307+M311</f>
        <v>0</v>
      </c>
    </row>
    <row r="303" spans="1:16" ht="39.6" x14ac:dyDescent="0.25">
      <c r="A303" t="s">
        <v>49</v>
      </c>
      <c r="B303" s="36" t="s">
        <v>571</v>
      </c>
      <c r="C303" s="36" t="s">
        <v>572</v>
      </c>
      <c r="D303" s="37" t="s">
        <v>573</v>
      </c>
      <c r="E303" s="13" t="s">
        <v>574</v>
      </c>
      <c r="F303" s="38" t="s">
        <v>68</v>
      </c>
      <c r="G303" s="39">
        <v>42.408000000000001</v>
      </c>
      <c r="H303" s="38">
        <v>0</v>
      </c>
      <c r="I303" s="38">
        <f>ROUND(G303*H303,6)</f>
        <v>0</v>
      </c>
      <c r="L303" s="40">
        <v>0</v>
      </c>
      <c r="M303" s="34">
        <f>ROUND(ROUND(L303,2)*ROUND(G303,3),2)</f>
        <v>0</v>
      </c>
      <c r="N303" s="38" t="s">
        <v>69</v>
      </c>
      <c r="O303">
        <f>(M303*21)/100</f>
        <v>0</v>
      </c>
      <c r="P303" t="s">
        <v>27</v>
      </c>
    </row>
    <row r="304" spans="1:16" ht="13.2" x14ac:dyDescent="0.25">
      <c r="A304" s="37" t="s">
        <v>56</v>
      </c>
      <c r="E304" s="41" t="s">
        <v>52</v>
      </c>
    </row>
    <row r="305" spans="1:16" ht="13.2" x14ac:dyDescent="0.25">
      <c r="A305" s="37" t="s">
        <v>58</v>
      </c>
      <c r="E305" s="42" t="s">
        <v>575</v>
      </c>
    </row>
    <row r="306" spans="1:16" ht="66" x14ac:dyDescent="0.25">
      <c r="A306" t="s">
        <v>60</v>
      </c>
      <c r="E306" s="41" t="s">
        <v>576</v>
      </c>
    </row>
    <row r="307" spans="1:16" ht="26.4" x14ac:dyDescent="0.25">
      <c r="A307" t="s">
        <v>49</v>
      </c>
      <c r="B307" s="36" t="s">
        <v>71</v>
      </c>
      <c r="C307" s="36" t="s">
        <v>577</v>
      </c>
      <c r="D307" s="37" t="s">
        <v>578</v>
      </c>
      <c r="E307" s="13" t="s">
        <v>579</v>
      </c>
      <c r="F307" s="38" t="s">
        <v>68</v>
      </c>
      <c r="G307" s="39">
        <v>0.17599999999999999</v>
      </c>
      <c r="H307" s="38">
        <v>0</v>
      </c>
      <c r="I307" s="38">
        <f>ROUND(G307*H307,6)</f>
        <v>0</v>
      </c>
      <c r="L307" s="40">
        <v>0</v>
      </c>
      <c r="M307" s="34">
        <f>ROUND(ROUND(L307,2)*ROUND(G307,3),2)</f>
        <v>0</v>
      </c>
      <c r="N307" s="38" t="s">
        <v>69</v>
      </c>
      <c r="O307">
        <f>(M307*21)/100</f>
        <v>0</v>
      </c>
      <c r="P307" t="s">
        <v>27</v>
      </c>
    </row>
    <row r="308" spans="1:16" ht="13.2" x14ac:dyDescent="0.25">
      <c r="A308" s="37" t="s">
        <v>56</v>
      </c>
      <c r="E308" s="41" t="s">
        <v>52</v>
      </c>
    </row>
    <row r="309" spans="1:16" ht="13.2" x14ac:dyDescent="0.25">
      <c r="A309" s="37" t="s">
        <v>58</v>
      </c>
      <c r="E309" s="42" t="s">
        <v>580</v>
      </c>
    </row>
    <row r="310" spans="1:16" ht="66" x14ac:dyDescent="0.25">
      <c r="A310" t="s">
        <v>60</v>
      </c>
      <c r="E310" s="41" t="s">
        <v>576</v>
      </c>
    </row>
    <row r="311" spans="1:16" ht="39.6" x14ac:dyDescent="0.25">
      <c r="A311" t="s">
        <v>49</v>
      </c>
      <c r="B311" s="36" t="s">
        <v>330</v>
      </c>
      <c r="C311" s="36" t="s">
        <v>581</v>
      </c>
      <c r="D311" s="37" t="s">
        <v>582</v>
      </c>
      <c r="E311" s="13" t="s">
        <v>583</v>
      </c>
      <c r="F311" s="38" t="s">
        <v>68</v>
      </c>
      <c r="G311" s="39">
        <v>0.4</v>
      </c>
      <c r="H311" s="38">
        <v>0</v>
      </c>
      <c r="I311" s="38">
        <f>ROUND(G311*H311,6)</f>
        <v>0</v>
      </c>
      <c r="L311" s="40">
        <v>0</v>
      </c>
      <c r="M311" s="34">
        <f>ROUND(ROUND(L311,2)*ROUND(G311,3),2)</f>
        <v>0</v>
      </c>
      <c r="N311" s="38" t="s">
        <v>69</v>
      </c>
      <c r="O311">
        <f>(M311*21)/100</f>
        <v>0</v>
      </c>
      <c r="P311" t="s">
        <v>27</v>
      </c>
    </row>
    <row r="312" spans="1:16" ht="13.2" x14ac:dyDescent="0.25">
      <c r="A312" s="37" t="s">
        <v>56</v>
      </c>
      <c r="E312" s="41" t="s">
        <v>52</v>
      </c>
    </row>
    <row r="313" spans="1:16" ht="13.2" x14ac:dyDescent="0.25">
      <c r="A313" s="37" t="s">
        <v>58</v>
      </c>
      <c r="E313" s="42" t="s">
        <v>584</v>
      </c>
    </row>
    <row r="314" spans="1:16" ht="66" x14ac:dyDescent="0.25">
      <c r="A314" t="s">
        <v>60</v>
      </c>
      <c r="E314" s="41" t="s">
        <v>576</v>
      </c>
    </row>
    <row r="315" spans="1:16" ht="13.2" x14ac:dyDescent="0.25">
      <c r="A315" t="s">
        <v>46</v>
      </c>
      <c r="C315" s="33" t="s">
        <v>585</v>
      </c>
      <c r="E315" s="35" t="s">
        <v>586</v>
      </c>
      <c r="J315" s="34">
        <f>0</f>
        <v>0</v>
      </c>
      <c r="K315" s="34">
        <f>0</f>
        <v>0</v>
      </c>
      <c r="L315" s="34">
        <f>0+L316+L320+L324+L328+L332+L336+L340+L344+L348+L352+L356+L360+L364+L368+L372</f>
        <v>0</v>
      </c>
      <c r="M315" s="34">
        <f>0+M316+M320+M324+M328+M332+M336+M340+M344+M348+M352+M356+M360+M364+M368+M372</f>
        <v>0</v>
      </c>
    </row>
    <row r="316" spans="1:16" ht="13.2" x14ac:dyDescent="0.25">
      <c r="A316" t="s">
        <v>49</v>
      </c>
      <c r="B316" s="36" t="s">
        <v>587</v>
      </c>
      <c r="C316" s="36" t="s">
        <v>588</v>
      </c>
      <c r="D316" s="37" t="s">
        <v>52</v>
      </c>
      <c r="E316" s="13" t="s">
        <v>589</v>
      </c>
      <c r="F316" s="38" t="s">
        <v>75</v>
      </c>
      <c r="G316" s="39">
        <v>1</v>
      </c>
      <c r="H316" s="38">
        <v>0</v>
      </c>
      <c r="I316" s="38">
        <f>ROUND(G316*H316,6)</f>
        <v>0</v>
      </c>
      <c r="L316" s="40">
        <v>0</v>
      </c>
      <c r="M316" s="34">
        <f>ROUND(ROUND(L316,2)*ROUND(G316,3),2)</f>
        <v>0</v>
      </c>
      <c r="N316" s="38" t="s">
        <v>55</v>
      </c>
      <c r="O316">
        <f>(M316*21)/100</f>
        <v>0</v>
      </c>
      <c r="P316" t="s">
        <v>27</v>
      </c>
    </row>
    <row r="317" spans="1:16" ht="13.2" x14ac:dyDescent="0.25">
      <c r="A317" s="37" t="s">
        <v>56</v>
      </c>
      <c r="E317" s="41" t="s">
        <v>52</v>
      </c>
    </row>
    <row r="318" spans="1:16" ht="13.2" x14ac:dyDescent="0.25">
      <c r="A318" s="37" t="s">
        <v>58</v>
      </c>
      <c r="E318" s="42" t="s">
        <v>590</v>
      </c>
    </row>
    <row r="319" spans="1:16" ht="39.6" x14ac:dyDescent="0.25">
      <c r="A319" t="s">
        <v>60</v>
      </c>
      <c r="E319" s="41" t="s">
        <v>591</v>
      </c>
    </row>
    <row r="320" spans="1:16" ht="13.2" x14ac:dyDescent="0.25">
      <c r="A320" t="s">
        <v>49</v>
      </c>
      <c r="B320" s="36" t="s">
        <v>592</v>
      </c>
      <c r="C320" s="36" t="s">
        <v>593</v>
      </c>
      <c r="D320" s="37" t="s">
        <v>52</v>
      </c>
      <c r="E320" s="13" t="s">
        <v>594</v>
      </c>
      <c r="F320" s="38" t="s">
        <v>595</v>
      </c>
      <c r="G320" s="39">
        <v>0.98</v>
      </c>
      <c r="H320" s="38">
        <v>0</v>
      </c>
      <c r="I320" s="38">
        <f>ROUND(G320*H320,6)</f>
        <v>0</v>
      </c>
      <c r="L320" s="40">
        <v>0</v>
      </c>
      <c r="M320" s="34">
        <f>ROUND(ROUND(L320,2)*ROUND(G320,3),2)</f>
        <v>0</v>
      </c>
      <c r="N320" s="38" t="s">
        <v>55</v>
      </c>
      <c r="O320">
        <f>(M320*21)/100</f>
        <v>0</v>
      </c>
      <c r="P320" t="s">
        <v>27</v>
      </c>
    </row>
    <row r="321" spans="1:16" ht="13.2" x14ac:dyDescent="0.25">
      <c r="A321" s="37" t="s">
        <v>56</v>
      </c>
      <c r="E321" s="41" t="s">
        <v>52</v>
      </c>
    </row>
    <row r="322" spans="1:16" ht="13.2" x14ac:dyDescent="0.25">
      <c r="A322" s="37" t="s">
        <v>58</v>
      </c>
      <c r="E322" s="42" t="s">
        <v>590</v>
      </c>
    </row>
    <row r="323" spans="1:16" ht="52.8" x14ac:dyDescent="0.25">
      <c r="A323" t="s">
        <v>60</v>
      </c>
      <c r="E323" s="41" t="s">
        <v>596</v>
      </c>
    </row>
    <row r="324" spans="1:16" ht="13.2" x14ac:dyDescent="0.25">
      <c r="A324" t="s">
        <v>49</v>
      </c>
      <c r="B324" s="36" t="s">
        <v>597</v>
      </c>
      <c r="C324" s="36" t="s">
        <v>598</v>
      </c>
      <c r="D324" s="37" t="s">
        <v>52</v>
      </c>
      <c r="E324" s="13" t="s">
        <v>599</v>
      </c>
      <c r="F324" s="38" t="s">
        <v>75</v>
      </c>
      <c r="G324" s="39">
        <v>4</v>
      </c>
      <c r="H324" s="38">
        <v>0</v>
      </c>
      <c r="I324" s="38">
        <f>ROUND(G324*H324,6)</f>
        <v>0</v>
      </c>
      <c r="L324" s="40">
        <v>0</v>
      </c>
      <c r="M324" s="34">
        <f>ROUND(ROUND(L324,2)*ROUND(G324,3),2)</f>
        <v>0</v>
      </c>
      <c r="N324" s="38" t="s">
        <v>55</v>
      </c>
      <c r="O324">
        <f>(M324*21)/100</f>
        <v>0</v>
      </c>
      <c r="P324" t="s">
        <v>27</v>
      </c>
    </row>
    <row r="325" spans="1:16" ht="13.2" x14ac:dyDescent="0.25">
      <c r="A325" s="37" t="s">
        <v>56</v>
      </c>
      <c r="E325" s="41" t="s">
        <v>52</v>
      </c>
    </row>
    <row r="326" spans="1:16" ht="13.2" x14ac:dyDescent="0.25">
      <c r="A326" s="37" t="s">
        <v>58</v>
      </c>
      <c r="E326" s="42" t="s">
        <v>590</v>
      </c>
    </row>
    <row r="327" spans="1:16" ht="39.6" x14ac:dyDescent="0.25">
      <c r="A327" t="s">
        <v>60</v>
      </c>
      <c r="E327" s="41" t="s">
        <v>600</v>
      </c>
    </row>
    <row r="328" spans="1:16" ht="13.2" x14ac:dyDescent="0.25">
      <c r="A328" t="s">
        <v>49</v>
      </c>
      <c r="B328" s="36" t="s">
        <v>601</v>
      </c>
      <c r="C328" s="36" t="s">
        <v>602</v>
      </c>
      <c r="D328" s="37" t="s">
        <v>52</v>
      </c>
      <c r="E328" s="13" t="s">
        <v>603</v>
      </c>
      <c r="F328" s="38" t="s">
        <v>75</v>
      </c>
      <c r="G328" s="39">
        <v>1</v>
      </c>
      <c r="H328" s="38">
        <v>0</v>
      </c>
      <c r="I328" s="38">
        <f>ROUND(G328*H328,6)</f>
        <v>0</v>
      </c>
      <c r="L328" s="40">
        <v>0</v>
      </c>
      <c r="M328" s="34">
        <f>ROUND(ROUND(L328,2)*ROUND(G328,3),2)</f>
        <v>0</v>
      </c>
      <c r="N328" s="38" t="s">
        <v>55</v>
      </c>
      <c r="O328">
        <f>(M328*21)/100</f>
        <v>0</v>
      </c>
      <c r="P328" t="s">
        <v>27</v>
      </c>
    </row>
    <row r="329" spans="1:16" ht="13.2" x14ac:dyDescent="0.25">
      <c r="A329" s="37" t="s">
        <v>56</v>
      </c>
      <c r="E329" s="41" t="s">
        <v>52</v>
      </c>
    </row>
    <row r="330" spans="1:16" ht="13.2" x14ac:dyDescent="0.25">
      <c r="A330" s="37" t="s">
        <v>58</v>
      </c>
      <c r="E330" s="42" t="s">
        <v>590</v>
      </c>
    </row>
    <row r="331" spans="1:16" ht="39.6" x14ac:dyDescent="0.25">
      <c r="A331" t="s">
        <v>60</v>
      </c>
      <c r="E331" s="41" t="s">
        <v>604</v>
      </c>
    </row>
    <row r="332" spans="1:16" ht="13.2" x14ac:dyDescent="0.25">
      <c r="A332" t="s">
        <v>49</v>
      </c>
      <c r="B332" s="36" t="s">
        <v>605</v>
      </c>
      <c r="C332" s="36" t="s">
        <v>606</v>
      </c>
      <c r="D332" s="37" t="s">
        <v>52</v>
      </c>
      <c r="E332" s="13" t="s">
        <v>607</v>
      </c>
      <c r="F332" s="38" t="s">
        <v>75</v>
      </c>
      <c r="G332" s="39">
        <v>2</v>
      </c>
      <c r="H332" s="38">
        <v>0</v>
      </c>
      <c r="I332" s="38">
        <f>ROUND(G332*H332,6)</f>
        <v>0</v>
      </c>
      <c r="L332" s="40">
        <v>0</v>
      </c>
      <c r="M332" s="34">
        <f>ROUND(ROUND(L332,2)*ROUND(G332,3),2)</f>
        <v>0</v>
      </c>
      <c r="N332" s="38" t="s">
        <v>55</v>
      </c>
      <c r="O332">
        <f>(M332*21)/100</f>
        <v>0</v>
      </c>
      <c r="P332" t="s">
        <v>27</v>
      </c>
    </row>
    <row r="333" spans="1:16" ht="13.2" x14ac:dyDescent="0.25">
      <c r="A333" s="37" t="s">
        <v>56</v>
      </c>
      <c r="E333" s="41" t="s">
        <v>52</v>
      </c>
    </row>
    <row r="334" spans="1:16" ht="13.2" x14ac:dyDescent="0.25">
      <c r="A334" s="37" t="s">
        <v>58</v>
      </c>
      <c r="E334" s="42" t="s">
        <v>590</v>
      </c>
    </row>
    <row r="335" spans="1:16" ht="39.6" x14ac:dyDescent="0.25">
      <c r="A335" t="s">
        <v>60</v>
      </c>
      <c r="E335" s="41" t="s">
        <v>608</v>
      </c>
    </row>
    <row r="336" spans="1:16" ht="13.2" x14ac:dyDescent="0.25">
      <c r="A336" t="s">
        <v>49</v>
      </c>
      <c r="B336" s="36" t="s">
        <v>609</v>
      </c>
      <c r="C336" s="36" t="s">
        <v>610</v>
      </c>
      <c r="D336" s="37" t="s">
        <v>52</v>
      </c>
      <c r="E336" s="13" t="s">
        <v>611</v>
      </c>
      <c r="F336" s="38" t="s">
        <v>75</v>
      </c>
      <c r="G336" s="39">
        <v>1</v>
      </c>
      <c r="H336" s="38">
        <v>0</v>
      </c>
      <c r="I336" s="38">
        <f>ROUND(G336*H336,6)</f>
        <v>0</v>
      </c>
      <c r="L336" s="40">
        <v>0</v>
      </c>
      <c r="M336" s="34">
        <f>ROUND(ROUND(L336,2)*ROUND(G336,3),2)</f>
        <v>0</v>
      </c>
      <c r="N336" s="38" t="s">
        <v>55</v>
      </c>
      <c r="O336">
        <f>(M336*21)/100</f>
        <v>0</v>
      </c>
      <c r="P336" t="s">
        <v>27</v>
      </c>
    </row>
    <row r="337" spans="1:16" ht="13.2" x14ac:dyDescent="0.25">
      <c r="A337" s="37" t="s">
        <v>56</v>
      </c>
      <c r="E337" s="41" t="s">
        <v>52</v>
      </c>
    </row>
    <row r="338" spans="1:16" ht="13.2" x14ac:dyDescent="0.25">
      <c r="A338" s="37" t="s">
        <v>58</v>
      </c>
      <c r="E338" s="42" t="s">
        <v>590</v>
      </c>
    </row>
    <row r="339" spans="1:16" ht="39.6" x14ac:dyDescent="0.25">
      <c r="A339" t="s">
        <v>60</v>
      </c>
      <c r="E339" s="41" t="s">
        <v>612</v>
      </c>
    </row>
    <row r="340" spans="1:16" ht="26.4" x14ac:dyDescent="0.25">
      <c r="A340" t="s">
        <v>49</v>
      </c>
      <c r="B340" s="36" t="s">
        <v>613</v>
      </c>
      <c r="C340" s="36" t="s">
        <v>614</v>
      </c>
      <c r="D340" s="37" t="s">
        <v>52</v>
      </c>
      <c r="E340" s="13" t="s">
        <v>615</v>
      </c>
      <c r="F340" s="38" t="s">
        <v>75</v>
      </c>
      <c r="G340" s="39">
        <v>2</v>
      </c>
      <c r="H340" s="38">
        <v>0</v>
      </c>
      <c r="I340" s="38">
        <f>ROUND(G340*H340,6)</f>
        <v>0</v>
      </c>
      <c r="L340" s="40">
        <v>0</v>
      </c>
      <c r="M340" s="34">
        <f>ROUND(ROUND(L340,2)*ROUND(G340,3),2)</f>
        <v>0</v>
      </c>
      <c r="N340" s="38" t="s">
        <v>55</v>
      </c>
      <c r="O340">
        <f>(M340*21)/100</f>
        <v>0</v>
      </c>
      <c r="P340" t="s">
        <v>27</v>
      </c>
    </row>
    <row r="341" spans="1:16" ht="13.2" x14ac:dyDescent="0.25">
      <c r="A341" s="37" t="s">
        <v>56</v>
      </c>
      <c r="E341" s="41" t="s">
        <v>52</v>
      </c>
    </row>
    <row r="342" spans="1:16" ht="13.2" x14ac:dyDescent="0.25">
      <c r="A342" s="37" t="s">
        <v>58</v>
      </c>
      <c r="E342" s="42" t="s">
        <v>590</v>
      </c>
    </row>
    <row r="343" spans="1:16" ht="39.6" x14ac:dyDescent="0.25">
      <c r="A343" t="s">
        <v>60</v>
      </c>
      <c r="E343" s="41" t="s">
        <v>616</v>
      </c>
    </row>
    <row r="344" spans="1:16" ht="26.4" x14ac:dyDescent="0.25">
      <c r="A344" t="s">
        <v>49</v>
      </c>
      <c r="B344" s="36" t="s">
        <v>617</v>
      </c>
      <c r="C344" s="36" t="s">
        <v>618</v>
      </c>
      <c r="D344" s="37" t="s">
        <v>52</v>
      </c>
      <c r="E344" s="13" t="s">
        <v>619</v>
      </c>
      <c r="F344" s="38" t="s">
        <v>620</v>
      </c>
      <c r="G344" s="39">
        <v>2</v>
      </c>
      <c r="H344" s="38">
        <v>0</v>
      </c>
      <c r="I344" s="38">
        <f>ROUND(G344*H344,6)</f>
        <v>0</v>
      </c>
      <c r="L344" s="40">
        <v>0</v>
      </c>
      <c r="M344" s="34">
        <f>ROUND(ROUND(L344,2)*ROUND(G344,3),2)</f>
        <v>0</v>
      </c>
      <c r="N344" s="38" t="s">
        <v>55</v>
      </c>
      <c r="O344">
        <f>(M344*21)/100</f>
        <v>0</v>
      </c>
      <c r="P344" t="s">
        <v>27</v>
      </c>
    </row>
    <row r="345" spans="1:16" ht="13.2" x14ac:dyDescent="0.25">
      <c r="A345" s="37" t="s">
        <v>56</v>
      </c>
      <c r="E345" s="41" t="s">
        <v>52</v>
      </c>
    </row>
    <row r="346" spans="1:16" ht="13.2" x14ac:dyDescent="0.25">
      <c r="A346" s="37" t="s">
        <v>58</v>
      </c>
      <c r="E346" s="42" t="s">
        <v>590</v>
      </c>
    </row>
    <row r="347" spans="1:16" ht="39.6" x14ac:dyDescent="0.25">
      <c r="A347" t="s">
        <v>60</v>
      </c>
      <c r="E347" s="41" t="s">
        <v>621</v>
      </c>
    </row>
    <row r="348" spans="1:16" ht="13.2" x14ac:dyDescent="0.25">
      <c r="A348" t="s">
        <v>49</v>
      </c>
      <c r="B348" s="36" t="s">
        <v>622</v>
      </c>
      <c r="C348" s="36" t="s">
        <v>623</v>
      </c>
      <c r="D348" s="37" t="s">
        <v>52</v>
      </c>
      <c r="E348" s="13" t="s">
        <v>624</v>
      </c>
      <c r="F348" s="38" t="s">
        <v>75</v>
      </c>
      <c r="G348" s="39">
        <v>2</v>
      </c>
      <c r="H348" s="38">
        <v>0</v>
      </c>
      <c r="I348" s="38">
        <f>ROUND(G348*H348,6)</f>
        <v>0</v>
      </c>
      <c r="L348" s="40">
        <v>0</v>
      </c>
      <c r="M348" s="34">
        <f>ROUND(ROUND(L348,2)*ROUND(G348,3),2)</f>
        <v>0</v>
      </c>
      <c r="N348" s="38" t="s">
        <v>55</v>
      </c>
      <c r="O348">
        <f>(M348*21)/100</f>
        <v>0</v>
      </c>
      <c r="P348" t="s">
        <v>27</v>
      </c>
    </row>
    <row r="349" spans="1:16" ht="13.2" x14ac:dyDescent="0.25">
      <c r="A349" s="37" t="s">
        <v>56</v>
      </c>
      <c r="E349" s="41" t="s">
        <v>52</v>
      </c>
    </row>
    <row r="350" spans="1:16" ht="13.2" x14ac:dyDescent="0.25">
      <c r="A350" s="37" t="s">
        <v>58</v>
      </c>
      <c r="E350" s="42" t="s">
        <v>590</v>
      </c>
    </row>
    <row r="351" spans="1:16" ht="39.6" x14ac:dyDescent="0.25">
      <c r="A351" t="s">
        <v>60</v>
      </c>
      <c r="E351" s="41" t="s">
        <v>625</v>
      </c>
    </row>
    <row r="352" spans="1:16" ht="13.2" x14ac:dyDescent="0.25">
      <c r="A352" t="s">
        <v>49</v>
      </c>
      <c r="B352" s="36" t="s">
        <v>626</v>
      </c>
      <c r="C352" s="36" t="s">
        <v>627</v>
      </c>
      <c r="D352" s="37" t="s">
        <v>52</v>
      </c>
      <c r="E352" s="13" t="s">
        <v>628</v>
      </c>
      <c r="F352" s="38" t="s">
        <v>75</v>
      </c>
      <c r="G352" s="39">
        <v>2</v>
      </c>
      <c r="H352" s="38">
        <v>0</v>
      </c>
      <c r="I352" s="38">
        <f>ROUND(G352*H352,6)</f>
        <v>0</v>
      </c>
      <c r="L352" s="40">
        <v>0</v>
      </c>
      <c r="M352" s="34">
        <f>ROUND(ROUND(L352,2)*ROUND(G352,3),2)</f>
        <v>0</v>
      </c>
      <c r="N352" s="38" t="s">
        <v>55</v>
      </c>
      <c r="O352">
        <f>(M352*21)/100</f>
        <v>0</v>
      </c>
      <c r="P352" t="s">
        <v>27</v>
      </c>
    </row>
    <row r="353" spans="1:16" ht="13.2" x14ac:dyDescent="0.25">
      <c r="A353" s="37" t="s">
        <v>56</v>
      </c>
      <c r="E353" s="41" t="s">
        <v>52</v>
      </c>
    </row>
    <row r="354" spans="1:16" ht="13.2" x14ac:dyDescent="0.25">
      <c r="A354" s="37" t="s">
        <v>58</v>
      </c>
      <c r="E354" s="42" t="s">
        <v>590</v>
      </c>
    </row>
    <row r="355" spans="1:16" ht="52.8" x14ac:dyDescent="0.25">
      <c r="A355" t="s">
        <v>60</v>
      </c>
      <c r="E355" s="41" t="s">
        <v>629</v>
      </c>
    </row>
    <row r="356" spans="1:16" ht="13.2" x14ac:dyDescent="0.25">
      <c r="A356" t="s">
        <v>49</v>
      </c>
      <c r="B356" s="36" t="s">
        <v>630</v>
      </c>
      <c r="C356" s="36" t="s">
        <v>631</v>
      </c>
      <c r="D356" s="37" t="s">
        <v>52</v>
      </c>
      <c r="E356" s="13" t="s">
        <v>632</v>
      </c>
      <c r="F356" s="38" t="s">
        <v>75</v>
      </c>
      <c r="G356" s="39">
        <v>2</v>
      </c>
      <c r="H356" s="38">
        <v>0</v>
      </c>
      <c r="I356" s="38">
        <f>ROUND(G356*H356,6)</f>
        <v>0</v>
      </c>
      <c r="L356" s="40">
        <v>0</v>
      </c>
      <c r="M356" s="34">
        <f>ROUND(ROUND(L356,2)*ROUND(G356,3),2)</f>
        <v>0</v>
      </c>
      <c r="N356" s="38" t="s">
        <v>55</v>
      </c>
      <c r="O356">
        <f>(M356*21)/100</f>
        <v>0</v>
      </c>
      <c r="P356" t="s">
        <v>27</v>
      </c>
    </row>
    <row r="357" spans="1:16" ht="13.2" x14ac:dyDescent="0.25">
      <c r="A357" s="37" t="s">
        <v>56</v>
      </c>
      <c r="E357" s="41" t="s">
        <v>52</v>
      </c>
    </row>
    <row r="358" spans="1:16" ht="13.2" x14ac:dyDescent="0.25">
      <c r="A358" s="37" t="s">
        <v>58</v>
      </c>
      <c r="E358" s="42" t="s">
        <v>590</v>
      </c>
    </row>
    <row r="359" spans="1:16" ht="39.6" x14ac:dyDescent="0.25">
      <c r="A359" t="s">
        <v>60</v>
      </c>
      <c r="E359" s="41" t="s">
        <v>633</v>
      </c>
    </row>
    <row r="360" spans="1:16" ht="13.2" x14ac:dyDescent="0.25">
      <c r="A360" t="s">
        <v>49</v>
      </c>
      <c r="B360" s="36" t="s">
        <v>634</v>
      </c>
      <c r="C360" s="36" t="s">
        <v>635</v>
      </c>
      <c r="D360" s="37" t="s">
        <v>52</v>
      </c>
      <c r="E360" s="13" t="s">
        <v>636</v>
      </c>
      <c r="F360" s="38" t="s">
        <v>80</v>
      </c>
      <c r="G360" s="39">
        <v>30</v>
      </c>
      <c r="H360" s="38">
        <v>0</v>
      </c>
      <c r="I360" s="38">
        <f>ROUND(G360*H360,6)</f>
        <v>0</v>
      </c>
      <c r="L360" s="40">
        <v>0</v>
      </c>
      <c r="M360" s="34">
        <f>ROUND(ROUND(L360,2)*ROUND(G360,3),2)</f>
        <v>0</v>
      </c>
      <c r="N360" s="38" t="s">
        <v>55</v>
      </c>
      <c r="O360">
        <f>(M360*21)/100</f>
        <v>0</v>
      </c>
      <c r="P360" t="s">
        <v>27</v>
      </c>
    </row>
    <row r="361" spans="1:16" ht="13.2" x14ac:dyDescent="0.25">
      <c r="A361" s="37" t="s">
        <v>56</v>
      </c>
      <c r="E361" s="41" t="s">
        <v>52</v>
      </c>
    </row>
    <row r="362" spans="1:16" ht="13.2" x14ac:dyDescent="0.25">
      <c r="A362" s="37" t="s">
        <v>58</v>
      </c>
      <c r="E362" s="42" t="s">
        <v>590</v>
      </c>
    </row>
    <row r="363" spans="1:16" ht="52.8" x14ac:dyDescent="0.25">
      <c r="A363" t="s">
        <v>60</v>
      </c>
      <c r="E363" s="41" t="s">
        <v>637</v>
      </c>
    </row>
    <row r="364" spans="1:16" ht="13.2" x14ac:dyDescent="0.25">
      <c r="A364" t="s">
        <v>49</v>
      </c>
      <c r="B364" s="36" t="s">
        <v>638</v>
      </c>
      <c r="C364" s="36" t="s">
        <v>85</v>
      </c>
      <c r="D364" s="37" t="s">
        <v>52</v>
      </c>
      <c r="E364" s="13" t="s">
        <v>86</v>
      </c>
      <c r="F364" s="38" t="s">
        <v>80</v>
      </c>
      <c r="G364" s="39">
        <v>6</v>
      </c>
      <c r="H364" s="38">
        <v>0</v>
      </c>
      <c r="I364" s="38">
        <f>ROUND(G364*H364,6)</f>
        <v>0</v>
      </c>
      <c r="L364" s="40">
        <v>0</v>
      </c>
      <c r="M364" s="34">
        <f>ROUND(ROUND(L364,2)*ROUND(G364,3),2)</f>
        <v>0</v>
      </c>
      <c r="N364" s="38" t="s">
        <v>55</v>
      </c>
      <c r="O364">
        <f>(M364*21)/100</f>
        <v>0</v>
      </c>
      <c r="P364" t="s">
        <v>27</v>
      </c>
    </row>
    <row r="365" spans="1:16" ht="13.2" x14ac:dyDescent="0.25">
      <c r="A365" s="37" t="s">
        <v>56</v>
      </c>
      <c r="E365" s="41" t="s">
        <v>52</v>
      </c>
    </row>
    <row r="366" spans="1:16" ht="13.2" x14ac:dyDescent="0.25">
      <c r="A366" s="37" t="s">
        <v>58</v>
      </c>
      <c r="E366" s="42" t="s">
        <v>590</v>
      </c>
    </row>
    <row r="367" spans="1:16" ht="52.8" x14ac:dyDescent="0.25">
      <c r="A367" t="s">
        <v>60</v>
      </c>
      <c r="E367" s="41" t="s">
        <v>639</v>
      </c>
    </row>
    <row r="368" spans="1:16" ht="13.2" x14ac:dyDescent="0.25">
      <c r="A368" t="s">
        <v>49</v>
      </c>
      <c r="B368" s="36" t="s">
        <v>640</v>
      </c>
      <c r="C368" s="36" t="s">
        <v>641</v>
      </c>
      <c r="D368" s="37" t="s">
        <v>52</v>
      </c>
      <c r="E368" s="13" t="s">
        <v>642</v>
      </c>
      <c r="F368" s="38" t="s">
        <v>75</v>
      </c>
      <c r="G368" s="39">
        <v>1</v>
      </c>
      <c r="H368" s="38">
        <v>0</v>
      </c>
      <c r="I368" s="38">
        <f>ROUND(G368*H368,6)</f>
        <v>0</v>
      </c>
      <c r="L368" s="40">
        <v>0</v>
      </c>
      <c r="M368" s="34">
        <f>ROUND(ROUND(L368,2)*ROUND(G368,3),2)</f>
        <v>0</v>
      </c>
      <c r="N368" s="38" t="s">
        <v>55</v>
      </c>
      <c r="O368">
        <f>(M368*21)/100</f>
        <v>0</v>
      </c>
      <c r="P368" t="s">
        <v>27</v>
      </c>
    </row>
    <row r="369" spans="1:16" ht="13.2" x14ac:dyDescent="0.25">
      <c r="A369" s="37" t="s">
        <v>56</v>
      </c>
      <c r="E369" s="41" t="s">
        <v>52</v>
      </c>
    </row>
    <row r="370" spans="1:16" ht="13.2" x14ac:dyDescent="0.25">
      <c r="A370" s="37" t="s">
        <v>58</v>
      </c>
      <c r="E370" s="42" t="s">
        <v>590</v>
      </c>
    </row>
    <row r="371" spans="1:16" ht="26.4" x14ac:dyDescent="0.25">
      <c r="A371" t="s">
        <v>60</v>
      </c>
      <c r="E371" s="41" t="s">
        <v>643</v>
      </c>
    </row>
    <row r="372" spans="1:16" ht="13.2" x14ac:dyDescent="0.25">
      <c r="A372" t="s">
        <v>49</v>
      </c>
      <c r="B372" s="36" t="s">
        <v>644</v>
      </c>
      <c r="C372" s="36" t="s">
        <v>645</v>
      </c>
      <c r="D372" s="37" t="s">
        <v>52</v>
      </c>
      <c r="E372" s="13" t="s">
        <v>646</v>
      </c>
      <c r="F372" s="38" t="s">
        <v>647</v>
      </c>
      <c r="G372" s="39">
        <v>1</v>
      </c>
      <c r="H372" s="38">
        <v>0</v>
      </c>
      <c r="I372" s="38">
        <f>ROUND(G372*H372,6)</f>
        <v>0</v>
      </c>
      <c r="L372" s="40">
        <v>0</v>
      </c>
      <c r="M372" s="34">
        <f>ROUND(ROUND(L372,2)*ROUND(G372,3),2)</f>
        <v>0</v>
      </c>
      <c r="N372" s="38" t="s">
        <v>69</v>
      </c>
      <c r="O372">
        <f>(M372*21)/100</f>
        <v>0</v>
      </c>
      <c r="P372" t="s">
        <v>27</v>
      </c>
    </row>
    <row r="373" spans="1:16" ht="13.2" x14ac:dyDescent="0.25">
      <c r="A373" s="37" t="s">
        <v>56</v>
      </c>
      <c r="E373" s="41" t="s">
        <v>646</v>
      </c>
    </row>
    <row r="374" spans="1:16" ht="26.4" x14ac:dyDescent="0.25">
      <c r="A374" s="37" t="s">
        <v>58</v>
      </c>
      <c r="E374" s="42" t="s">
        <v>648</v>
      </c>
    </row>
    <row r="375" spans="1:16" ht="132" x14ac:dyDescent="0.25">
      <c r="A375" t="s">
        <v>60</v>
      </c>
      <c r="E375" s="41" t="s">
        <v>649</v>
      </c>
    </row>
  </sheetData>
  <sheetProtection password="923D" sheet="1" objects="1" scenarios="1"/>
  <mergeCells count="18">
    <mergeCell ref="N5:N7"/>
    <mergeCell ref="F5:F7"/>
    <mergeCell ref="G5:G7"/>
    <mergeCell ref="H5:H7"/>
    <mergeCell ref="I5:I7"/>
    <mergeCell ref="L5:M6"/>
    <mergeCell ref="J6:K6"/>
    <mergeCell ref="A5:A7"/>
    <mergeCell ref="B5:B7"/>
    <mergeCell ref="C5:C7"/>
    <mergeCell ref="D5:D7"/>
    <mergeCell ref="E5:E7"/>
    <mergeCell ref="C1:C2"/>
    <mergeCell ref="E1:E2"/>
    <mergeCell ref="E3:H3"/>
    <mergeCell ref="E4:H4"/>
    <mergeCell ref="C3:D3"/>
    <mergeCell ref="C4:D4"/>
  </mergeCells>
  <pageMargins left="0.75" right="0.75" top="1" bottom="1" header="0.5" footer="0.5"/>
  <pageSetup paperSize="9" orientation="landscape" horizontalDpi="300" verticalDpi="300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88"/>
  <sheetViews>
    <sheetView workbookViewId="0">
      <pane ySplit="7" topLeftCell="A8" activePane="bottomLeft" state="frozen"/>
      <selection pane="bottomLeft" activeCell="A8" sqref="A8"/>
    </sheetView>
  </sheetViews>
  <sheetFormatPr defaultColWidth="9.109375" defaultRowHeight="12.75" customHeight="1" x14ac:dyDescent="0.25"/>
  <cols>
    <col min="1" max="1" width="9.109375" hidden="1" customWidth="1"/>
    <col min="2" max="2" width="11.6640625" customWidth="1"/>
    <col min="3" max="3" width="14.6640625" customWidth="1"/>
    <col min="4" max="4" width="9.6640625" customWidth="1"/>
    <col min="5" max="5" width="70.6640625" customWidth="1"/>
    <col min="6" max="6" width="11.6640625" customWidth="1"/>
    <col min="7" max="9" width="16.6640625" customWidth="1"/>
    <col min="10" max="11" width="9.109375" hidden="1" customWidth="1"/>
    <col min="12" max="14" width="16.6640625" customWidth="1"/>
    <col min="15" max="17" width="9.109375" hidden="1" customWidth="1"/>
    <col min="19" max="19" width="30.6640625" customWidth="1"/>
  </cols>
  <sheetData>
    <row r="1" spans="1:20" ht="34.950000000000003" customHeight="1" x14ac:dyDescent="0.25">
      <c r="A1" s="22" t="s">
        <v>18</v>
      </c>
      <c r="B1" s="11"/>
      <c r="C1" s="9"/>
      <c r="D1" s="11"/>
      <c r="E1" s="8" t="s">
        <v>21</v>
      </c>
      <c r="F1" s="11"/>
      <c r="G1" s="11"/>
      <c r="H1" s="11"/>
      <c r="I1" s="11"/>
      <c r="J1" s="11"/>
      <c r="K1" s="11"/>
      <c r="L1" s="11"/>
      <c r="M1" s="11"/>
      <c r="N1" s="11"/>
      <c r="P1" t="s">
        <v>26</v>
      </c>
    </row>
    <row r="2" spans="1:20" ht="19.95" customHeight="1" x14ac:dyDescent="0.25">
      <c r="A2" s="22"/>
      <c r="B2" s="11"/>
      <c r="C2" s="9"/>
      <c r="D2" s="11"/>
      <c r="E2" s="7"/>
      <c r="F2" s="11"/>
      <c r="G2" s="11"/>
      <c r="H2" s="11"/>
      <c r="I2" s="11"/>
      <c r="J2" s="11"/>
      <c r="K2" s="11"/>
      <c r="L2" s="24"/>
      <c r="M2" s="24"/>
      <c r="N2" s="11"/>
      <c r="P2" t="s">
        <v>26</v>
      </c>
    </row>
    <row r="3" spans="1:20" ht="31.95" customHeight="1" x14ac:dyDescent="0.25">
      <c r="A3" s="22" t="s">
        <v>19</v>
      </c>
      <c r="B3" s="26" t="s">
        <v>22</v>
      </c>
      <c r="C3" s="2" t="s">
        <v>2</v>
      </c>
      <c r="D3" s="9"/>
      <c r="E3" s="4" t="s">
        <v>3</v>
      </c>
      <c r="F3" s="9"/>
      <c r="G3" s="9"/>
      <c r="H3" s="9"/>
      <c r="L3" s="23" t="s">
        <v>650</v>
      </c>
      <c r="M3" s="43">
        <f>Rekapitulace!C16</f>
        <v>0</v>
      </c>
      <c r="N3" s="25" t="s">
        <v>0</v>
      </c>
      <c r="O3" t="s">
        <v>23</v>
      </c>
      <c r="P3" t="s">
        <v>27</v>
      </c>
    </row>
    <row r="4" spans="1:20" ht="31.95" customHeight="1" x14ac:dyDescent="0.25">
      <c r="A4" s="28" t="s">
        <v>20</v>
      </c>
      <c r="B4" s="29" t="s">
        <v>28</v>
      </c>
      <c r="C4" s="2" t="s">
        <v>650</v>
      </c>
      <c r="D4" s="9"/>
      <c r="E4" s="3" t="s">
        <v>651</v>
      </c>
      <c r="F4" s="9"/>
      <c r="G4" s="9"/>
      <c r="H4" s="9"/>
      <c r="O4" t="s">
        <v>24</v>
      </c>
      <c r="P4" t="s">
        <v>27</v>
      </c>
    </row>
    <row r="5" spans="1:20" ht="12.75" customHeight="1" x14ac:dyDescent="0.25">
      <c r="A5" s="1" t="s">
        <v>29</v>
      </c>
      <c r="B5" s="1" t="s">
        <v>30</v>
      </c>
      <c r="C5" s="1" t="s">
        <v>31</v>
      </c>
      <c r="D5" s="1" t="s">
        <v>32</v>
      </c>
      <c r="E5" s="1" t="s">
        <v>33</v>
      </c>
      <c r="F5" s="1" t="s">
        <v>34</v>
      </c>
      <c r="G5" s="1" t="s">
        <v>35</v>
      </c>
      <c r="H5" s="1" t="s">
        <v>36</v>
      </c>
      <c r="I5" s="1" t="s">
        <v>37</v>
      </c>
      <c r="J5" s="27"/>
      <c r="K5" s="27"/>
      <c r="L5" s="1" t="s">
        <v>38</v>
      </c>
      <c r="M5" s="1"/>
      <c r="N5" s="1" t="s">
        <v>42</v>
      </c>
      <c r="O5" t="s">
        <v>25</v>
      </c>
      <c r="P5" t="s">
        <v>27</v>
      </c>
    </row>
    <row r="6" spans="1:20" ht="12.75" customHeight="1" x14ac:dyDescent="0.25">
      <c r="A6" s="1"/>
      <c r="B6" s="1"/>
      <c r="C6" s="1"/>
      <c r="D6" s="1"/>
      <c r="E6" s="1"/>
      <c r="F6" s="1"/>
      <c r="G6" s="1"/>
      <c r="H6" s="1"/>
      <c r="I6" s="1"/>
      <c r="J6" s="1" t="s">
        <v>39</v>
      </c>
      <c r="K6" s="1"/>
      <c r="L6" s="1"/>
      <c r="M6" s="1"/>
      <c r="N6" s="1"/>
    </row>
    <row r="7" spans="1:20" ht="12.75" customHeight="1" x14ac:dyDescent="0.25">
      <c r="A7" s="1"/>
      <c r="B7" s="1"/>
      <c r="C7" s="1"/>
      <c r="D7" s="1"/>
      <c r="E7" s="1"/>
      <c r="F7" s="1"/>
      <c r="G7" s="1"/>
      <c r="H7" s="1"/>
      <c r="I7" s="1"/>
      <c r="J7" s="27" t="s">
        <v>40</v>
      </c>
      <c r="K7" s="27" t="s">
        <v>41</v>
      </c>
      <c r="L7" s="27" t="s">
        <v>40</v>
      </c>
      <c r="M7" s="27" t="s">
        <v>41</v>
      </c>
      <c r="N7" s="1"/>
      <c r="S7" t="s">
        <v>43</v>
      </c>
      <c r="T7">
        <f>COUNTIFS(L8:L185,"=0",A8:A185,"P")+COUNTIFS(L8:L185,"",A8:A185,"P")+SUM(Q8:Q185)</f>
        <v>43</v>
      </c>
    </row>
    <row r="8" spans="1:20" ht="13.2" x14ac:dyDescent="0.25">
      <c r="A8" t="s">
        <v>44</v>
      </c>
      <c r="C8" s="30" t="s">
        <v>654</v>
      </c>
      <c r="E8" s="32" t="s">
        <v>653</v>
      </c>
      <c r="J8" s="31">
        <f>0+J9+J18+J95+J112+J117+J122+J135+J140</f>
        <v>0</v>
      </c>
      <c r="K8" s="31">
        <f>0+K9+K18+K95+K112+K117+K122+K135+K140</f>
        <v>0</v>
      </c>
      <c r="L8" s="31">
        <f>0+L9+L18+L95+L112+L117+L122+L135+L140</f>
        <v>0</v>
      </c>
      <c r="M8" s="31">
        <f>0+M9+M18+M95+M112+M117+M122+M135+M140</f>
        <v>0</v>
      </c>
    </row>
    <row r="9" spans="1:20" ht="13.2" x14ac:dyDescent="0.25">
      <c r="A9" t="s">
        <v>46</v>
      </c>
      <c r="C9" s="33" t="s">
        <v>62</v>
      </c>
      <c r="E9" s="35" t="s">
        <v>63</v>
      </c>
      <c r="J9" s="34">
        <f>0</f>
        <v>0</v>
      </c>
      <c r="K9" s="34">
        <f>0</f>
        <v>0</v>
      </c>
      <c r="L9" s="34">
        <f>0+L10+L14</f>
        <v>0</v>
      </c>
      <c r="M9" s="34">
        <f>0+M10+M14</f>
        <v>0</v>
      </c>
    </row>
    <row r="10" spans="1:20" ht="39.6" x14ac:dyDescent="0.25">
      <c r="A10" t="s">
        <v>49</v>
      </c>
      <c r="B10" s="36" t="s">
        <v>64</v>
      </c>
      <c r="C10" s="36" t="s">
        <v>572</v>
      </c>
      <c r="D10" s="37" t="s">
        <v>573</v>
      </c>
      <c r="E10" s="13" t="s">
        <v>655</v>
      </c>
      <c r="F10" s="38" t="s">
        <v>68</v>
      </c>
      <c r="G10" s="39">
        <v>23.4</v>
      </c>
      <c r="H10" s="38">
        <v>0</v>
      </c>
      <c r="I10" s="38">
        <f>ROUND(G10*H10,6)</f>
        <v>0</v>
      </c>
      <c r="L10" s="40">
        <v>0</v>
      </c>
      <c r="M10" s="34">
        <f>ROUND(ROUND(L10,2)*ROUND(G10,3),2)</f>
        <v>0</v>
      </c>
      <c r="N10" s="38" t="s">
        <v>69</v>
      </c>
      <c r="O10">
        <f>(M10*21)/100</f>
        <v>0</v>
      </c>
      <c r="P10" t="s">
        <v>27</v>
      </c>
    </row>
    <row r="11" spans="1:20" ht="13.2" x14ac:dyDescent="0.25">
      <c r="A11" s="37" t="s">
        <v>56</v>
      </c>
      <c r="E11" s="41" t="s">
        <v>52</v>
      </c>
    </row>
    <row r="12" spans="1:20" ht="13.2" x14ac:dyDescent="0.25">
      <c r="A12" s="37" t="s">
        <v>58</v>
      </c>
      <c r="E12" s="42" t="s">
        <v>52</v>
      </c>
    </row>
    <row r="13" spans="1:20" ht="158.4" x14ac:dyDescent="0.25">
      <c r="A13" t="s">
        <v>60</v>
      </c>
      <c r="E13" s="41" t="s">
        <v>70</v>
      </c>
    </row>
    <row r="14" spans="1:20" ht="39.6" x14ac:dyDescent="0.25">
      <c r="A14" t="s">
        <v>49</v>
      </c>
      <c r="B14" s="36" t="s">
        <v>27</v>
      </c>
      <c r="C14" s="36" t="s">
        <v>656</v>
      </c>
      <c r="D14" s="37" t="s">
        <v>657</v>
      </c>
      <c r="E14" s="13" t="s">
        <v>658</v>
      </c>
      <c r="F14" s="38" t="s">
        <v>68</v>
      </c>
      <c r="G14" s="39">
        <v>0.3</v>
      </c>
      <c r="H14" s="38">
        <v>0</v>
      </c>
      <c r="I14" s="38">
        <f>ROUND(G14*H14,6)</f>
        <v>0</v>
      </c>
      <c r="L14" s="40">
        <v>0</v>
      </c>
      <c r="M14" s="34">
        <f>ROUND(ROUND(L14,2)*ROUND(G14,3),2)</f>
        <v>0</v>
      </c>
      <c r="N14" s="38" t="s">
        <v>69</v>
      </c>
      <c r="O14">
        <f>(M14*21)/100</f>
        <v>0</v>
      </c>
      <c r="P14" t="s">
        <v>27</v>
      </c>
    </row>
    <row r="15" spans="1:20" ht="13.2" x14ac:dyDescent="0.25">
      <c r="A15" s="37" t="s">
        <v>56</v>
      </c>
      <c r="E15" s="41" t="s">
        <v>52</v>
      </c>
    </row>
    <row r="16" spans="1:20" ht="13.2" x14ac:dyDescent="0.25">
      <c r="A16" s="37" t="s">
        <v>58</v>
      </c>
      <c r="E16" s="42" t="s">
        <v>52</v>
      </c>
    </row>
    <row r="17" spans="1:16" ht="158.4" x14ac:dyDescent="0.25">
      <c r="A17" t="s">
        <v>60</v>
      </c>
      <c r="E17" s="41" t="s">
        <v>70</v>
      </c>
    </row>
    <row r="18" spans="1:16" ht="13.2" x14ac:dyDescent="0.25">
      <c r="A18" t="s">
        <v>46</v>
      </c>
      <c r="C18" s="33" t="s">
        <v>64</v>
      </c>
      <c r="E18" s="35" t="s">
        <v>659</v>
      </c>
      <c r="J18" s="34">
        <f>0</f>
        <v>0</v>
      </c>
      <c r="K18" s="34">
        <f>0</f>
        <v>0</v>
      </c>
      <c r="L18" s="34">
        <f>0+L19+L23+L27+L31+L35+L39+L43+L47+L51+L55+L59+L63+L67+L71+L75+L79+L83+L87+L91</f>
        <v>0</v>
      </c>
      <c r="M18" s="34">
        <f>0+M19+M23+M27+M31+M35+M39+M43+M47+M51+M55+M59+M63+M67+M71+M75+M79+M83+M87+M91</f>
        <v>0</v>
      </c>
    </row>
    <row r="19" spans="1:16" ht="13.2" x14ac:dyDescent="0.25">
      <c r="A19" t="s">
        <v>49</v>
      </c>
      <c r="B19" s="36" t="s">
        <v>26</v>
      </c>
      <c r="C19" s="36" t="s">
        <v>97</v>
      </c>
      <c r="D19" s="37" t="s">
        <v>52</v>
      </c>
      <c r="E19" s="13" t="s">
        <v>98</v>
      </c>
      <c r="F19" s="38" t="s">
        <v>94</v>
      </c>
      <c r="G19" s="39">
        <v>30</v>
      </c>
      <c r="H19" s="38">
        <v>0</v>
      </c>
      <c r="I19" s="38">
        <f>ROUND(G19*H19,6)</f>
        <v>0</v>
      </c>
      <c r="L19" s="40">
        <v>0</v>
      </c>
      <c r="M19" s="34">
        <f>ROUND(ROUND(L19,2)*ROUND(G19,3),2)</f>
        <v>0</v>
      </c>
      <c r="N19" s="38" t="s">
        <v>55</v>
      </c>
      <c r="O19">
        <f>(M19*21)/100</f>
        <v>0</v>
      </c>
      <c r="P19" t="s">
        <v>27</v>
      </c>
    </row>
    <row r="20" spans="1:16" ht="13.2" x14ac:dyDescent="0.25">
      <c r="A20" s="37" t="s">
        <v>56</v>
      </c>
      <c r="E20" s="41" t="s">
        <v>52</v>
      </c>
    </row>
    <row r="21" spans="1:16" ht="13.2" x14ac:dyDescent="0.25">
      <c r="A21" s="37" t="s">
        <v>58</v>
      </c>
      <c r="E21" s="42" t="s">
        <v>660</v>
      </c>
    </row>
    <row r="22" spans="1:16" ht="79.2" x14ac:dyDescent="0.25">
      <c r="A22" t="s">
        <v>60</v>
      </c>
      <c r="E22" s="41" t="s">
        <v>95</v>
      </c>
    </row>
    <row r="23" spans="1:16" ht="13.2" x14ac:dyDescent="0.25">
      <c r="A23" t="s">
        <v>49</v>
      </c>
      <c r="B23" s="36" t="s">
        <v>84</v>
      </c>
      <c r="C23" s="36" t="s">
        <v>661</v>
      </c>
      <c r="D23" s="37" t="s">
        <v>52</v>
      </c>
      <c r="E23" s="13" t="s">
        <v>662</v>
      </c>
      <c r="F23" s="38" t="s">
        <v>94</v>
      </c>
      <c r="G23" s="39">
        <v>4</v>
      </c>
      <c r="H23" s="38">
        <v>0</v>
      </c>
      <c r="I23" s="38">
        <f>ROUND(G23*H23,6)</f>
        <v>0</v>
      </c>
      <c r="L23" s="40">
        <v>0</v>
      </c>
      <c r="M23" s="34">
        <f>ROUND(ROUND(L23,2)*ROUND(G23,3),2)</f>
        <v>0</v>
      </c>
      <c r="N23" s="38" t="s">
        <v>55</v>
      </c>
      <c r="O23">
        <f>(M23*21)/100</f>
        <v>0</v>
      </c>
      <c r="P23" t="s">
        <v>27</v>
      </c>
    </row>
    <row r="24" spans="1:16" ht="13.2" x14ac:dyDescent="0.25">
      <c r="A24" s="37" t="s">
        <v>56</v>
      </c>
      <c r="E24" s="41" t="s">
        <v>52</v>
      </c>
    </row>
    <row r="25" spans="1:16" ht="13.2" x14ac:dyDescent="0.25">
      <c r="A25" s="37" t="s">
        <v>58</v>
      </c>
      <c r="E25" s="42" t="s">
        <v>663</v>
      </c>
    </row>
    <row r="26" spans="1:16" ht="79.2" x14ac:dyDescent="0.25">
      <c r="A26" t="s">
        <v>60</v>
      </c>
      <c r="E26" s="41" t="s">
        <v>95</v>
      </c>
    </row>
    <row r="27" spans="1:16" ht="13.2" x14ac:dyDescent="0.25">
      <c r="A27" t="s">
        <v>49</v>
      </c>
      <c r="B27" s="36" t="s">
        <v>91</v>
      </c>
      <c r="C27" s="36" t="s">
        <v>664</v>
      </c>
      <c r="D27" s="37" t="s">
        <v>52</v>
      </c>
      <c r="E27" s="13" t="s">
        <v>665</v>
      </c>
      <c r="F27" s="38" t="s">
        <v>94</v>
      </c>
      <c r="G27" s="39">
        <v>60</v>
      </c>
      <c r="H27" s="38">
        <v>0</v>
      </c>
      <c r="I27" s="38">
        <f>ROUND(G27*H27,6)</f>
        <v>0</v>
      </c>
      <c r="L27" s="40">
        <v>0</v>
      </c>
      <c r="M27" s="34">
        <f>ROUND(ROUND(L27,2)*ROUND(G27,3),2)</f>
        <v>0</v>
      </c>
      <c r="N27" s="38" t="s">
        <v>55</v>
      </c>
      <c r="O27">
        <f>(M27*21)/100</f>
        <v>0</v>
      </c>
      <c r="P27" t="s">
        <v>27</v>
      </c>
    </row>
    <row r="28" spans="1:16" ht="13.2" x14ac:dyDescent="0.25">
      <c r="A28" s="37" t="s">
        <v>56</v>
      </c>
      <c r="E28" s="41" t="s">
        <v>52</v>
      </c>
    </row>
    <row r="29" spans="1:16" ht="13.2" x14ac:dyDescent="0.25">
      <c r="A29" s="37" t="s">
        <v>58</v>
      </c>
      <c r="E29" s="42" t="s">
        <v>666</v>
      </c>
    </row>
    <row r="30" spans="1:16" ht="92.4" x14ac:dyDescent="0.25">
      <c r="A30" t="s">
        <v>60</v>
      </c>
      <c r="E30" s="41" t="s">
        <v>105</v>
      </c>
    </row>
    <row r="31" spans="1:16" ht="26.4" x14ac:dyDescent="0.25">
      <c r="A31" t="s">
        <v>49</v>
      </c>
      <c r="B31" s="36" t="s">
        <v>96</v>
      </c>
      <c r="C31" s="36" t="s">
        <v>212</v>
      </c>
      <c r="D31" s="37" t="s">
        <v>52</v>
      </c>
      <c r="E31" s="13" t="s">
        <v>213</v>
      </c>
      <c r="F31" s="38" t="s">
        <v>75</v>
      </c>
      <c r="G31" s="39">
        <v>36</v>
      </c>
      <c r="H31" s="38">
        <v>0</v>
      </c>
      <c r="I31" s="38">
        <f>ROUND(G31*H31,6)</f>
        <v>0</v>
      </c>
      <c r="L31" s="40">
        <v>0</v>
      </c>
      <c r="M31" s="34">
        <f>ROUND(ROUND(L31,2)*ROUND(G31,3),2)</f>
        <v>0</v>
      </c>
      <c r="N31" s="38" t="s">
        <v>55</v>
      </c>
      <c r="O31">
        <f>(M31*21)/100</f>
        <v>0</v>
      </c>
      <c r="P31" t="s">
        <v>27</v>
      </c>
    </row>
    <row r="32" spans="1:16" ht="13.2" x14ac:dyDescent="0.25">
      <c r="A32" s="37" t="s">
        <v>56</v>
      </c>
      <c r="E32" s="41" t="s">
        <v>52</v>
      </c>
    </row>
    <row r="33" spans="1:16" ht="13.2" x14ac:dyDescent="0.25">
      <c r="A33" s="37" t="s">
        <v>58</v>
      </c>
      <c r="E33" s="42" t="s">
        <v>52</v>
      </c>
    </row>
    <row r="34" spans="1:16" ht="92.4" x14ac:dyDescent="0.25">
      <c r="A34" t="s">
        <v>60</v>
      </c>
      <c r="E34" s="41" t="s">
        <v>105</v>
      </c>
    </row>
    <row r="35" spans="1:16" ht="26.4" x14ac:dyDescent="0.25">
      <c r="A35" t="s">
        <v>49</v>
      </c>
      <c r="B35" s="36" t="s">
        <v>99</v>
      </c>
      <c r="C35" s="36" t="s">
        <v>667</v>
      </c>
      <c r="D35" s="37" t="s">
        <v>52</v>
      </c>
      <c r="E35" s="13" t="s">
        <v>668</v>
      </c>
      <c r="F35" s="38" t="s">
        <v>75</v>
      </c>
      <c r="G35" s="39">
        <v>4</v>
      </c>
      <c r="H35" s="38">
        <v>0</v>
      </c>
      <c r="I35" s="38">
        <f>ROUND(G35*H35,6)</f>
        <v>0</v>
      </c>
      <c r="L35" s="40">
        <v>0</v>
      </c>
      <c r="M35" s="34">
        <f>ROUND(ROUND(L35,2)*ROUND(G35,3),2)</f>
        <v>0</v>
      </c>
      <c r="N35" s="38" t="s">
        <v>55</v>
      </c>
      <c r="O35">
        <f>(M35*21)/100</f>
        <v>0</v>
      </c>
      <c r="P35" t="s">
        <v>27</v>
      </c>
    </row>
    <row r="36" spans="1:16" ht="13.2" x14ac:dyDescent="0.25">
      <c r="A36" s="37" t="s">
        <v>56</v>
      </c>
      <c r="E36" s="41" t="s">
        <v>52</v>
      </c>
    </row>
    <row r="37" spans="1:16" ht="13.2" x14ac:dyDescent="0.25">
      <c r="A37" s="37" t="s">
        <v>58</v>
      </c>
      <c r="E37" s="42" t="s">
        <v>52</v>
      </c>
    </row>
    <row r="38" spans="1:16" ht="92.4" x14ac:dyDescent="0.25">
      <c r="A38" t="s">
        <v>60</v>
      </c>
      <c r="E38" s="41" t="s">
        <v>105</v>
      </c>
    </row>
    <row r="39" spans="1:16" ht="13.2" x14ac:dyDescent="0.25">
      <c r="A39" t="s">
        <v>49</v>
      </c>
      <c r="B39" s="36" t="s">
        <v>102</v>
      </c>
      <c r="C39" s="36" t="s">
        <v>669</v>
      </c>
      <c r="D39" s="37" t="s">
        <v>52</v>
      </c>
      <c r="E39" s="13" t="s">
        <v>670</v>
      </c>
      <c r="F39" s="38" t="s">
        <v>75</v>
      </c>
      <c r="G39" s="39">
        <v>2</v>
      </c>
      <c r="H39" s="38">
        <v>0</v>
      </c>
      <c r="I39" s="38">
        <f>ROUND(G39*H39,6)</f>
        <v>0</v>
      </c>
      <c r="L39" s="40">
        <v>0</v>
      </c>
      <c r="M39" s="34">
        <f>ROUND(ROUND(L39,2)*ROUND(G39,3),2)</f>
        <v>0</v>
      </c>
      <c r="N39" s="38" t="s">
        <v>55</v>
      </c>
      <c r="O39">
        <f>(M39*21)/100</f>
        <v>0</v>
      </c>
      <c r="P39" t="s">
        <v>27</v>
      </c>
    </row>
    <row r="40" spans="1:16" ht="13.2" x14ac:dyDescent="0.25">
      <c r="A40" s="37" t="s">
        <v>56</v>
      </c>
      <c r="E40" s="41" t="s">
        <v>52</v>
      </c>
    </row>
    <row r="41" spans="1:16" ht="13.2" x14ac:dyDescent="0.25">
      <c r="A41" s="37" t="s">
        <v>58</v>
      </c>
      <c r="E41" s="42" t="s">
        <v>52</v>
      </c>
    </row>
    <row r="42" spans="1:16" ht="92.4" x14ac:dyDescent="0.25">
      <c r="A42" t="s">
        <v>60</v>
      </c>
      <c r="E42" s="41" t="s">
        <v>105</v>
      </c>
    </row>
    <row r="43" spans="1:16" ht="13.2" x14ac:dyDescent="0.25">
      <c r="A43" t="s">
        <v>49</v>
      </c>
      <c r="B43" s="36" t="s">
        <v>106</v>
      </c>
      <c r="C43" s="36" t="s">
        <v>671</v>
      </c>
      <c r="D43" s="37" t="s">
        <v>52</v>
      </c>
      <c r="E43" s="13" t="s">
        <v>672</v>
      </c>
      <c r="F43" s="38" t="s">
        <v>94</v>
      </c>
      <c r="G43" s="39">
        <v>1.2</v>
      </c>
      <c r="H43" s="38">
        <v>0</v>
      </c>
      <c r="I43" s="38">
        <f>ROUND(G43*H43,6)</f>
        <v>0</v>
      </c>
      <c r="L43" s="40">
        <v>0</v>
      </c>
      <c r="M43" s="34">
        <f>ROUND(ROUND(L43,2)*ROUND(G43,3),2)</f>
        <v>0</v>
      </c>
      <c r="N43" s="38" t="s">
        <v>55</v>
      </c>
      <c r="O43">
        <f>(M43*21)/100</f>
        <v>0</v>
      </c>
      <c r="P43" t="s">
        <v>27</v>
      </c>
    </row>
    <row r="44" spans="1:16" ht="13.2" x14ac:dyDescent="0.25">
      <c r="A44" s="37" t="s">
        <v>56</v>
      </c>
      <c r="E44" s="41" t="s">
        <v>673</v>
      </c>
    </row>
    <row r="45" spans="1:16" ht="13.2" x14ac:dyDescent="0.25">
      <c r="A45" s="37" t="s">
        <v>58</v>
      </c>
      <c r="E45" s="42" t="s">
        <v>674</v>
      </c>
    </row>
    <row r="46" spans="1:16" ht="92.4" x14ac:dyDescent="0.25">
      <c r="A46" t="s">
        <v>60</v>
      </c>
      <c r="E46" s="41" t="s">
        <v>675</v>
      </c>
    </row>
    <row r="47" spans="1:16" ht="13.2" x14ac:dyDescent="0.25">
      <c r="A47" t="s">
        <v>49</v>
      </c>
      <c r="B47" s="36" t="s">
        <v>109</v>
      </c>
      <c r="C47" s="36" t="s">
        <v>676</v>
      </c>
      <c r="D47" s="37" t="s">
        <v>52</v>
      </c>
      <c r="E47" s="13" t="s">
        <v>677</v>
      </c>
      <c r="F47" s="38" t="s">
        <v>94</v>
      </c>
      <c r="G47" s="39">
        <v>64</v>
      </c>
      <c r="H47" s="38">
        <v>0</v>
      </c>
      <c r="I47" s="38">
        <f>ROUND(G47*H47,6)</f>
        <v>0</v>
      </c>
      <c r="L47" s="40">
        <v>0</v>
      </c>
      <c r="M47" s="34">
        <f>ROUND(ROUND(L47,2)*ROUND(G47,3),2)</f>
        <v>0</v>
      </c>
      <c r="N47" s="38" t="s">
        <v>55</v>
      </c>
      <c r="O47">
        <f>(M47*21)/100</f>
        <v>0</v>
      </c>
      <c r="P47" t="s">
        <v>27</v>
      </c>
    </row>
    <row r="48" spans="1:16" ht="13.2" x14ac:dyDescent="0.25">
      <c r="A48" s="37" t="s">
        <v>56</v>
      </c>
      <c r="E48" s="41" t="s">
        <v>52</v>
      </c>
    </row>
    <row r="49" spans="1:16" ht="13.2" x14ac:dyDescent="0.25">
      <c r="A49" s="37" t="s">
        <v>58</v>
      </c>
      <c r="E49" s="42" t="s">
        <v>52</v>
      </c>
    </row>
    <row r="50" spans="1:16" ht="79.2" x14ac:dyDescent="0.25">
      <c r="A50" t="s">
        <v>60</v>
      </c>
      <c r="E50" s="41" t="s">
        <v>678</v>
      </c>
    </row>
    <row r="51" spans="1:16" ht="26.4" x14ac:dyDescent="0.25">
      <c r="A51" t="s">
        <v>49</v>
      </c>
      <c r="B51" s="36" t="s">
        <v>113</v>
      </c>
      <c r="C51" s="36" t="s">
        <v>679</v>
      </c>
      <c r="D51" s="37" t="s">
        <v>52</v>
      </c>
      <c r="E51" s="13" t="s">
        <v>680</v>
      </c>
      <c r="F51" s="38" t="s">
        <v>75</v>
      </c>
      <c r="G51" s="39">
        <v>2</v>
      </c>
      <c r="H51" s="38">
        <v>0</v>
      </c>
      <c r="I51" s="38">
        <f>ROUND(G51*H51,6)</f>
        <v>0</v>
      </c>
      <c r="L51" s="40">
        <v>0</v>
      </c>
      <c r="M51" s="34">
        <f>ROUND(ROUND(L51,2)*ROUND(G51,3),2)</f>
        <v>0</v>
      </c>
      <c r="N51" s="38" t="s">
        <v>55</v>
      </c>
      <c r="O51">
        <f>(M51*21)/100</f>
        <v>0</v>
      </c>
      <c r="P51" t="s">
        <v>27</v>
      </c>
    </row>
    <row r="52" spans="1:16" ht="13.2" x14ac:dyDescent="0.25">
      <c r="A52" s="37" t="s">
        <v>56</v>
      </c>
      <c r="E52" s="41" t="s">
        <v>52</v>
      </c>
    </row>
    <row r="53" spans="1:16" ht="13.2" x14ac:dyDescent="0.25">
      <c r="A53" s="37" t="s">
        <v>58</v>
      </c>
      <c r="E53" s="42" t="s">
        <v>681</v>
      </c>
    </row>
    <row r="54" spans="1:16" ht="92.4" x14ac:dyDescent="0.25">
      <c r="A54" t="s">
        <v>60</v>
      </c>
      <c r="E54" s="41" t="s">
        <v>682</v>
      </c>
    </row>
    <row r="55" spans="1:16" ht="39.6" x14ac:dyDescent="0.25">
      <c r="A55" t="s">
        <v>49</v>
      </c>
      <c r="B55" s="36" t="s">
        <v>119</v>
      </c>
      <c r="C55" s="36" t="s">
        <v>683</v>
      </c>
      <c r="D55" s="37" t="s">
        <v>52</v>
      </c>
      <c r="E55" s="13" t="s">
        <v>684</v>
      </c>
      <c r="F55" s="38" t="s">
        <v>75</v>
      </c>
      <c r="G55" s="39">
        <v>2</v>
      </c>
      <c r="H55" s="38">
        <v>0</v>
      </c>
      <c r="I55" s="38">
        <f>ROUND(G55*H55,6)</f>
        <v>0</v>
      </c>
      <c r="L55" s="40">
        <v>0</v>
      </c>
      <c r="M55" s="34">
        <f>ROUND(ROUND(L55,2)*ROUND(G55,3),2)</f>
        <v>0</v>
      </c>
      <c r="N55" s="38" t="s">
        <v>55</v>
      </c>
      <c r="O55">
        <f>(M55*21)/100</f>
        <v>0</v>
      </c>
      <c r="P55" t="s">
        <v>27</v>
      </c>
    </row>
    <row r="56" spans="1:16" ht="13.2" x14ac:dyDescent="0.25">
      <c r="A56" s="37" t="s">
        <v>56</v>
      </c>
      <c r="E56" s="41" t="s">
        <v>52</v>
      </c>
    </row>
    <row r="57" spans="1:16" ht="13.2" x14ac:dyDescent="0.25">
      <c r="A57" s="37" t="s">
        <v>58</v>
      </c>
      <c r="E57" s="42" t="s">
        <v>681</v>
      </c>
    </row>
    <row r="58" spans="1:16" ht="92.4" x14ac:dyDescent="0.25">
      <c r="A58" t="s">
        <v>60</v>
      </c>
      <c r="E58" s="41" t="s">
        <v>685</v>
      </c>
    </row>
    <row r="59" spans="1:16" ht="26.4" x14ac:dyDescent="0.25">
      <c r="A59" t="s">
        <v>49</v>
      </c>
      <c r="B59" s="36" t="s">
        <v>124</v>
      </c>
      <c r="C59" s="36" t="s">
        <v>686</v>
      </c>
      <c r="D59" s="37" t="s">
        <v>52</v>
      </c>
      <c r="E59" s="13" t="s">
        <v>687</v>
      </c>
      <c r="F59" s="38" t="s">
        <v>75</v>
      </c>
      <c r="G59" s="39">
        <v>2</v>
      </c>
      <c r="H59" s="38">
        <v>0</v>
      </c>
      <c r="I59" s="38">
        <f>ROUND(G59*H59,6)</f>
        <v>0</v>
      </c>
      <c r="L59" s="40">
        <v>0</v>
      </c>
      <c r="M59" s="34">
        <f>ROUND(ROUND(L59,2)*ROUND(G59,3),2)</f>
        <v>0</v>
      </c>
      <c r="N59" s="38" t="s">
        <v>55</v>
      </c>
      <c r="O59">
        <f>(M59*21)/100</f>
        <v>0</v>
      </c>
      <c r="P59" t="s">
        <v>27</v>
      </c>
    </row>
    <row r="60" spans="1:16" ht="13.2" x14ac:dyDescent="0.25">
      <c r="A60" s="37" t="s">
        <v>56</v>
      </c>
      <c r="E60" s="41" t="s">
        <v>52</v>
      </c>
    </row>
    <row r="61" spans="1:16" ht="13.2" x14ac:dyDescent="0.25">
      <c r="A61" s="37" t="s">
        <v>58</v>
      </c>
      <c r="E61" s="42" t="s">
        <v>688</v>
      </c>
    </row>
    <row r="62" spans="1:16" ht="92.4" x14ac:dyDescent="0.25">
      <c r="A62" t="s">
        <v>60</v>
      </c>
      <c r="E62" s="41" t="s">
        <v>689</v>
      </c>
    </row>
    <row r="63" spans="1:16" ht="13.2" x14ac:dyDescent="0.25">
      <c r="A63" t="s">
        <v>49</v>
      </c>
      <c r="B63" s="36" t="s">
        <v>127</v>
      </c>
      <c r="C63" s="36" t="s">
        <v>690</v>
      </c>
      <c r="D63" s="37" t="s">
        <v>52</v>
      </c>
      <c r="E63" s="13" t="s">
        <v>691</v>
      </c>
      <c r="F63" s="38" t="s">
        <v>75</v>
      </c>
      <c r="G63" s="39">
        <v>2</v>
      </c>
      <c r="H63" s="38">
        <v>0</v>
      </c>
      <c r="I63" s="38">
        <f>ROUND(G63*H63,6)</f>
        <v>0</v>
      </c>
      <c r="L63" s="40">
        <v>0</v>
      </c>
      <c r="M63" s="34">
        <f>ROUND(ROUND(L63,2)*ROUND(G63,3),2)</f>
        <v>0</v>
      </c>
      <c r="N63" s="38" t="s">
        <v>55</v>
      </c>
      <c r="O63">
        <f>(M63*21)/100</f>
        <v>0</v>
      </c>
      <c r="P63" t="s">
        <v>27</v>
      </c>
    </row>
    <row r="64" spans="1:16" ht="13.2" x14ac:dyDescent="0.25">
      <c r="A64" s="37" t="s">
        <v>56</v>
      </c>
      <c r="E64" s="41" t="s">
        <v>52</v>
      </c>
    </row>
    <row r="65" spans="1:16" ht="13.2" x14ac:dyDescent="0.25">
      <c r="A65" s="37" t="s">
        <v>58</v>
      </c>
      <c r="E65" s="42" t="s">
        <v>52</v>
      </c>
    </row>
    <row r="66" spans="1:16" ht="132" x14ac:dyDescent="0.25">
      <c r="A66" t="s">
        <v>60</v>
      </c>
      <c r="E66" s="41" t="s">
        <v>692</v>
      </c>
    </row>
    <row r="67" spans="1:16" ht="13.2" x14ac:dyDescent="0.25">
      <c r="A67" t="s">
        <v>49</v>
      </c>
      <c r="B67" s="36" t="s">
        <v>131</v>
      </c>
      <c r="C67" s="36" t="s">
        <v>693</v>
      </c>
      <c r="D67" s="37" t="s">
        <v>52</v>
      </c>
      <c r="E67" s="13" t="s">
        <v>694</v>
      </c>
      <c r="F67" s="38" t="s">
        <v>695</v>
      </c>
      <c r="G67" s="39">
        <v>200</v>
      </c>
      <c r="H67" s="38">
        <v>0</v>
      </c>
      <c r="I67" s="38">
        <f>ROUND(G67*H67,6)</f>
        <v>0</v>
      </c>
      <c r="L67" s="40">
        <v>0</v>
      </c>
      <c r="M67" s="34">
        <f>ROUND(ROUND(L67,2)*ROUND(G67,3),2)</f>
        <v>0</v>
      </c>
      <c r="N67" s="38" t="s">
        <v>55</v>
      </c>
      <c r="O67">
        <f>(M67*21)/100</f>
        <v>0</v>
      </c>
      <c r="P67" t="s">
        <v>27</v>
      </c>
    </row>
    <row r="68" spans="1:16" ht="13.2" x14ac:dyDescent="0.25">
      <c r="A68" s="37" t="s">
        <v>56</v>
      </c>
      <c r="E68" s="41" t="s">
        <v>52</v>
      </c>
    </row>
    <row r="69" spans="1:16" ht="13.2" x14ac:dyDescent="0.25">
      <c r="A69" s="37" t="s">
        <v>58</v>
      </c>
      <c r="E69" s="42" t="s">
        <v>52</v>
      </c>
    </row>
    <row r="70" spans="1:16" ht="145.19999999999999" x14ac:dyDescent="0.25">
      <c r="A70" t="s">
        <v>60</v>
      </c>
      <c r="E70" s="41" t="s">
        <v>696</v>
      </c>
    </row>
    <row r="71" spans="1:16" ht="26.4" x14ac:dyDescent="0.25">
      <c r="A71" t="s">
        <v>49</v>
      </c>
      <c r="B71" s="36" t="s">
        <v>135</v>
      </c>
      <c r="C71" s="36" t="s">
        <v>73</v>
      </c>
      <c r="D71" s="37" t="s">
        <v>52</v>
      </c>
      <c r="E71" s="13" t="s">
        <v>74</v>
      </c>
      <c r="F71" s="38" t="s">
        <v>75</v>
      </c>
      <c r="G71" s="39">
        <v>1</v>
      </c>
      <c r="H71" s="38">
        <v>0</v>
      </c>
      <c r="I71" s="38">
        <f>ROUND(G71*H71,6)</f>
        <v>0</v>
      </c>
      <c r="L71" s="40">
        <v>0</v>
      </c>
      <c r="M71" s="34">
        <f>ROUND(ROUND(L71,2)*ROUND(G71,3),2)</f>
        <v>0</v>
      </c>
      <c r="N71" s="38" t="s">
        <v>55</v>
      </c>
      <c r="O71">
        <f>(M71*21)/100</f>
        <v>0</v>
      </c>
      <c r="P71" t="s">
        <v>27</v>
      </c>
    </row>
    <row r="72" spans="1:16" ht="13.2" x14ac:dyDescent="0.25">
      <c r="A72" s="37" t="s">
        <v>56</v>
      </c>
      <c r="E72" s="41" t="s">
        <v>52</v>
      </c>
    </row>
    <row r="73" spans="1:16" ht="13.2" x14ac:dyDescent="0.25">
      <c r="A73" s="37" t="s">
        <v>58</v>
      </c>
      <c r="E73" s="42" t="s">
        <v>52</v>
      </c>
    </row>
    <row r="74" spans="1:16" ht="118.8" x14ac:dyDescent="0.25">
      <c r="A74" t="s">
        <v>60</v>
      </c>
      <c r="E74" s="41" t="s">
        <v>77</v>
      </c>
    </row>
    <row r="75" spans="1:16" ht="26.4" x14ac:dyDescent="0.25">
      <c r="A75" t="s">
        <v>49</v>
      </c>
      <c r="B75" s="36" t="s">
        <v>139</v>
      </c>
      <c r="C75" s="36" t="s">
        <v>315</v>
      </c>
      <c r="D75" s="37" t="s">
        <v>52</v>
      </c>
      <c r="E75" s="13" t="s">
        <v>316</v>
      </c>
      <c r="F75" s="38" t="s">
        <v>75</v>
      </c>
      <c r="G75" s="39">
        <v>1</v>
      </c>
      <c r="H75" s="38">
        <v>0</v>
      </c>
      <c r="I75" s="38">
        <f>ROUND(G75*H75,6)</f>
        <v>0</v>
      </c>
      <c r="L75" s="40">
        <v>0</v>
      </c>
      <c r="M75" s="34">
        <f>ROUND(ROUND(L75,2)*ROUND(G75,3),2)</f>
        <v>0</v>
      </c>
      <c r="N75" s="38" t="s">
        <v>55</v>
      </c>
      <c r="O75">
        <f>(M75*21)/100</f>
        <v>0</v>
      </c>
      <c r="P75" t="s">
        <v>27</v>
      </c>
    </row>
    <row r="76" spans="1:16" ht="13.2" x14ac:dyDescent="0.25">
      <c r="A76" s="37" t="s">
        <v>56</v>
      </c>
      <c r="E76" s="41" t="s">
        <v>52</v>
      </c>
    </row>
    <row r="77" spans="1:16" ht="13.2" x14ac:dyDescent="0.25">
      <c r="A77" s="37" t="s">
        <v>58</v>
      </c>
      <c r="E77" s="42" t="s">
        <v>52</v>
      </c>
    </row>
    <row r="78" spans="1:16" ht="92.4" x14ac:dyDescent="0.25">
      <c r="A78" t="s">
        <v>60</v>
      </c>
      <c r="E78" s="41" t="s">
        <v>697</v>
      </c>
    </row>
    <row r="79" spans="1:16" ht="13.2" x14ac:dyDescent="0.25">
      <c r="A79" t="s">
        <v>49</v>
      </c>
      <c r="B79" s="36" t="s">
        <v>142</v>
      </c>
      <c r="C79" s="36" t="s">
        <v>319</v>
      </c>
      <c r="D79" s="37" t="s">
        <v>52</v>
      </c>
      <c r="E79" s="13" t="s">
        <v>320</v>
      </c>
      <c r="F79" s="38" t="s">
        <v>80</v>
      </c>
      <c r="G79" s="39">
        <v>220</v>
      </c>
      <c r="H79" s="38">
        <v>0</v>
      </c>
      <c r="I79" s="38">
        <f>ROUND(G79*H79,6)</f>
        <v>0</v>
      </c>
      <c r="L79" s="40">
        <v>0</v>
      </c>
      <c r="M79" s="34">
        <f>ROUND(ROUND(L79,2)*ROUND(G79,3),2)</f>
        <v>0</v>
      </c>
      <c r="N79" s="38" t="s">
        <v>55</v>
      </c>
      <c r="O79">
        <f>(M79*21)/100</f>
        <v>0</v>
      </c>
      <c r="P79" t="s">
        <v>27</v>
      </c>
    </row>
    <row r="80" spans="1:16" ht="13.2" x14ac:dyDescent="0.25">
      <c r="A80" s="37" t="s">
        <v>56</v>
      </c>
      <c r="E80" s="41" t="s">
        <v>52</v>
      </c>
    </row>
    <row r="81" spans="1:16" ht="13.2" x14ac:dyDescent="0.25">
      <c r="A81" s="37" t="s">
        <v>58</v>
      </c>
      <c r="E81" s="42" t="s">
        <v>52</v>
      </c>
    </row>
    <row r="82" spans="1:16" ht="92.4" x14ac:dyDescent="0.25">
      <c r="A82" t="s">
        <v>60</v>
      </c>
      <c r="E82" s="41" t="s">
        <v>698</v>
      </c>
    </row>
    <row r="83" spans="1:16" ht="13.2" x14ac:dyDescent="0.25">
      <c r="A83" t="s">
        <v>49</v>
      </c>
      <c r="B83" s="36" t="s">
        <v>145</v>
      </c>
      <c r="C83" s="36" t="s">
        <v>323</v>
      </c>
      <c r="D83" s="37" t="s">
        <v>52</v>
      </c>
      <c r="E83" s="13" t="s">
        <v>324</v>
      </c>
      <c r="F83" s="38" t="s">
        <v>80</v>
      </c>
      <c r="G83" s="39">
        <v>24</v>
      </c>
      <c r="H83" s="38">
        <v>0</v>
      </c>
      <c r="I83" s="38">
        <f>ROUND(G83*H83,6)</f>
        <v>0</v>
      </c>
      <c r="L83" s="40">
        <v>0</v>
      </c>
      <c r="M83" s="34">
        <f>ROUND(ROUND(L83,2)*ROUND(G83,3),2)</f>
        <v>0</v>
      </c>
      <c r="N83" s="38" t="s">
        <v>55</v>
      </c>
      <c r="O83">
        <f>(M83*21)/100</f>
        <v>0</v>
      </c>
      <c r="P83" t="s">
        <v>27</v>
      </c>
    </row>
    <row r="84" spans="1:16" ht="13.2" x14ac:dyDescent="0.25">
      <c r="A84" s="37" t="s">
        <v>56</v>
      </c>
      <c r="E84" s="41" t="s">
        <v>52</v>
      </c>
    </row>
    <row r="85" spans="1:16" ht="13.2" x14ac:dyDescent="0.25">
      <c r="A85" s="37" t="s">
        <v>58</v>
      </c>
      <c r="E85" s="42" t="s">
        <v>52</v>
      </c>
    </row>
    <row r="86" spans="1:16" ht="92.4" x14ac:dyDescent="0.25">
      <c r="A86" t="s">
        <v>60</v>
      </c>
      <c r="E86" s="41" t="s">
        <v>699</v>
      </c>
    </row>
    <row r="87" spans="1:16" ht="13.2" x14ac:dyDescent="0.25">
      <c r="A87" t="s">
        <v>49</v>
      </c>
      <c r="B87" s="36" t="s">
        <v>148</v>
      </c>
      <c r="C87" s="36" t="s">
        <v>327</v>
      </c>
      <c r="D87" s="37" t="s">
        <v>52</v>
      </c>
      <c r="E87" s="13" t="s">
        <v>328</v>
      </c>
      <c r="F87" s="38" t="s">
        <v>80</v>
      </c>
      <c r="G87" s="39">
        <v>24</v>
      </c>
      <c r="H87" s="38">
        <v>0</v>
      </c>
      <c r="I87" s="38">
        <f>ROUND(G87*H87,6)</f>
        <v>0</v>
      </c>
      <c r="L87" s="40">
        <v>0</v>
      </c>
      <c r="M87" s="34">
        <f>ROUND(ROUND(L87,2)*ROUND(G87,3),2)</f>
        <v>0</v>
      </c>
      <c r="N87" s="38" t="s">
        <v>55</v>
      </c>
      <c r="O87">
        <f>(M87*21)/100</f>
        <v>0</v>
      </c>
      <c r="P87" t="s">
        <v>27</v>
      </c>
    </row>
    <row r="88" spans="1:16" ht="13.2" x14ac:dyDescent="0.25">
      <c r="A88" s="37" t="s">
        <v>56</v>
      </c>
      <c r="E88" s="41" t="s">
        <v>52</v>
      </c>
    </row>
    <row r="89" spans="1:16" ht="13.2" x14ac:dyDescent="0.25">
      <c r="A89" s="37" t="s">
        <v>58</v>
      </c>
      <c r="E89" s="42" t="s">
        <v>52</v>
      </c>
    </row>
    <row r="90" spans="1:16" ht="92.4" x14ac:dyDescent="0.25">
      <c r="A90" t="s">
        <v>60</v>
      </c>
      <c r="E90" s="41" t="s">
        <v>700</v>
      </c>
    </row>
    <row r="91" spans="1:16" ht="13.2" x14ac:dyDescent="0.25">
      <c r="A91" t="s">
        <v>49</v>
      </c>
      <c r="B91" s="36" t="s">
        <v>153</v>
      </c>
      <c r="C91" s="36" t="s">
        <v>701</v>
      </c>
      <c r="D91" s="37" t="s">
        <v>52</v>
      </c>
      <c r="E91" s="13" t="s">
        <v>702</v>
      </c>
      <c r="F91" s="38" t="s">
        <v>80</v>
      </c>
      <c r="G91" s="39">
        <v>200</v>
      </c>
      <c r="H91" s="38">
        <v>0</v>
      </c>
      <c r="I91" s="38">
        <f>ROUND(G91*H91,6)</f>
        <v>0</v>
      </c>
      <c r="L91" s="40">
        <v>0</v>
      </c>
      <c r="M91" s="34">
        <f>ROUND(ROUND(L91,2)*ROUND(G91,3),2)</f>
        <v>0</v>
      </c>
      <c r="N91" s="38" t="s">
        <v>55</v>
      </c>
      <c r="O91">
        <f>(M91*21)/100</f>
        <v>0</v>
      </c>
      <c r="P91" t="s">
        <v>27</v>
      </c>
    </row>
    <row r="92" spans="1:16" ht="13.2" x14ac:dyDescent="0.25">
      <c r="A92" s="37" t="s">
        <v>56</v>
      </c>
      <c r="E92" s="41" t="s">
        <v>52</v>
      </c>
    </row>
    <row r="93" spans="1:16" ht="13.2" x14ac:dyDescent="0.25">
      <c r="A93" s="37" t="s">
        <v>58</v>
      </c>
      <c r="E93" s="42" t="s">
        <v>52</v>
      </c>
    </row>
    <row r="94" spans="1:16" ht="105.6" x14ac:dyDescent="0.25">
      <c r="A94" t="s">
        <v>60</v>
      </c>
      <c r="E94" s="41" t="s">
        <v>703</v>
      </c>
    </row>
    <row r="95" spans="1:16" ht="13.2" x14ac:dyDescent="0.25">
      <c r="A95" t="s">
        <v>46</v>
      </c>
      <c r="C95" s="33" t="s">
        <v>124</v>
      </c>
      <c r="E95" s="35" t="s">
        <v>704</v>
      </c>
      <c r="J95" s="34">
        <f>0</f>
        <v>0</v>
      </c>
      <c r="K95" s="34">
        <f>0</f>
        <v>0</v>
      </c>
      <c r="L95" s="34">
        <f>0+L96+L100+L104+L108</f>
        <v>0</v>
      </c>
      <c r="M95" s="34">
        <f>0+M96+M100+M104+M108</f>
        <v>0</v>
      </c>
    </row>
    <row r="96" spans="1:16" ht="13.2" x14ac:dyDescent="0.25">
      <c r="A96" t="s">
        <v>49</v>
      </c>
      <c r="B96" s="36" t="s">
        <v>157</v>
      </c>
      <c r="C96" s="36" t="s">
        <v>705</v>
      </c>
      <c r="D96" s="37" t="s">
        <v>52</v>
      </c>
      <c r="E96" s="13" t="s">
        <v>706</v>
      </c>
      <c r="F96" s="38" t="s">
        <v>357</v>
      </c>
      <c r="G96" s="39">
        <v>35</v>
      </c>
      <c r="H96" s="38">
        <v>0</v>
      </c>
      <c r="I96" s="38">
        <f>ROUND(G96*H96,6)</f>
        <v>0</v>
      </c>
      <c r="L96" s="40">
        <v>0</v>
      </c>
      <c r="M96" s="34">
        <f>ROUND(ROUND(L96,2)*ROUND(G96,3),2)</f>
        <v>0</v>
      </c>
      <c r="N96" s="38" t="s">
        <v>55</v>
      </c>
      <c r="O96">
        <f>(M96*21)/100</f>
        <v>0</v>
      </c>
      <c r="P96" t="s">
        <v>27</v>
      </c>
    </row>
    <row r="97" spans="1:16" ht="13.2" x14ac:dyDescent="0.25">
      <c r="A97" s="37" t="s">
        <v>56</v>
      </c>
      <c r="E97" s="41" t="s">
        <v>52</v>
      </c>
    </row>
    <row r="98" spans="1:16" ht="13.2" x14ac:dyDescent="0.25">
      <c r="A98" s="37" t="s">
        <v>58</v>
      </c>
      <c r="E98" s="42" t="s">
        <v>52</v>
      </c>
    </row>
    <row r="99" spans="1:16" ht="356.4" x14ac:dyDescent="0.25">
      <c r="A99" t="s">
        <v>60</v>
      </c>
      <c r="E99" s="41" t="s">
        <v>707</v>
      </c>
    </row>
    <row r="100" spans="1:16" ht="13.2" x14ac:dyDescent="0.25">
      <c r="A100" t="s">
        <v>49</v>
      </c>
      <c r="B100" s="36" t="s">
        <v>160</v>
      </c>
      <c r="C100" s="36" t="s">
        <v>708</v>
      </c>
      <c r="D100" s="37" t="s">
        <v>52</v>
      </c>
      <c r="E100" s="13" t="s">
        <v>709</v>
      </c>
      <c r="F100" s="38" t="s">
        <v>357</v>
      </c>
      <c r="G100" s="39">
        <v>46.6</v>
      </c>
      <c r="H100" s="38">
        <v>0</v>
      </c>
      <c r="I100" s="38">
        <f>ROUND(G100*H100,6)</f>
        <v>0</v>
      </c>
      <c r="L100" s="40">
        <v>0</v>
      </c>
      <c r="M100" s="34">
        <f>ROUND(ROUND(L100,2)*ROUND(G100,3),2)</f>
        <v>0</v>
      </c>
      <c r="N100" s="38" t="s">
        <v>55</v>
      </c>
      <c r="O100">
        <f>(M100*21)/100</f>
        <v>0</v>
      </c>
      <c r="P100" t="s">
        <v>27</v>
      </c>
    </row>
    <row r="101" spans="1:16" ht="13.2" x14ac:dyDescent="0.25">
      <c r="A101" s="37" t="s">
        <v>56</v>
      </c>
      <c r="E101" s="41" t="s">
        <v>52</v>
      </c>
    </row>
    <row r="102" spans="1:16" ht="13.2" x14ac:dyDescent="0.25">
      <c r="A102" s="37" t="s">
        <v>58</v>
      </c>
      <c r="E102" s="42" t="s">
        <v>52</v>
      </c>
    </row>
    <row r="103" spans="1:16" ht="26.4" x14ac:dyDescent="0.25">
      <c r="A103" t="s">
        <v>60</v>
      </c>
      <c r="E103" s="41" t="s">
        <v>710</v>
      </c>
    </row>
    <row r="104" spans="1:16" ht="13.2" x14ac:dyDescent="0.25">
      <c r="A104" t="s">
        <v>49</v>
      </c>
      <c r="B104" s="36" t="s">
        <v>163</v>
      </c>
      <c r="C104" s="36" t="s">
        <v>711</v>
      </c>
      <c r="D104" s="37" t="s">
        <v>52</v>
      </c>
      <c r="E104" s="13" t="s">
        <v>712</v>
      </c>
      <c r="F104" s="38" t="s">
        <v>357</v>
      </c>
      <c r="G104" s="39">
        <v>46.6</v>
      </c>
      <c r="H104" s="38">
        <v>0</v>
      </c>
      <c r="I104" s="38">
        <f>ROUND(G104*H104,6)</f>
        <v>0</v>
      </c>
      <c r="L104" s="40">
        <v>0</v>
      </c>
      <c r="M104" s="34">
        <f>ROUND(ROUND(L104,2)*ROUND(G104,3),2)</f>
        <v>0</v>
      </c>
      <c r="N104" s="38" t="s">
        <v>55</v>
      </c>
      <c r="O104">
        <f>(M104*21)/100</f>
        <v>0</v>
      </c>
      <c r="P104" t="s">
        <v>27</v>
      </c>
    </row>
    <row r="105" spans="1:16" ht="13.2" x14ac:dyDescent="0.25">
      <c r="A105" s="37" t="s">
        <v>56</v>
      </c>
      <c r="E105" s="41" t="s">
        <v>52</v>
      </c>
    </row>
    <row r="106" spans="1:16" ht="13.2" x14ac:dyDescent="0.25">
      <c r="A106" s="37" t="s">
        <v>58</v>
      </c>
      <c r="E106" s="42" t="s">
        <v>52</v>
      </c>
    </row>
    <row r="107" spans="1:16" ht="356.4" x14ac:dyDescent="0.25">
      <c r="A107" t="s">
        <v>60</v>
      </c>
      <c r="E107" s="41" t="s">
        <v>713</v>
      </c>
    </row>
    <row r="108" spans="1:16" ht="13.2" x14ac:dyDescent="0.25">
      <c r="A108" t="s">
        <v>49</v>
      </c>
      <c r="B108" s="36" t="s">
        <v>166</v>
      </c>
      <c r="C108" s="36" t="s">
        <v>714</v>
      </c>
      <c r="D108" s="37" t="s">
        <v>52</v>
      </c>
      <c r="E108" s="13" t="s">
        <v>715</v>
      </c>
      <c r="F108" s="38" t="s">
        <v>357</v>
      </c>
      <c r="G108" s="39">
        <v>6.65</v>
      </c>
      <c r="H108" s="38">
        <v>0</v>
      </c>
      <c r="I108" s="38">
        <f>ROUND(G108*H108,6)</f>
        <v>0</v>
      </c>
      <c r="L108" s="40">
        <v>0</v>
      </c>
      <c r="M108" s="34">
        <f>ROUND(ROUND(L108,2)*ROUND(G108,3),2)</f>
        <v>0</v>
      </c>
      <c r="N108" s="38" t="s">
        <v>55</v>
      </c>
      <c r="O108">
        <f>(M108*21)/100</f>
        <v>0</v>
      </c>
      <c r="P108" t="s">
        <v>27</v>
      </c>
    </row>
    <row r="109" spans="1:16" ht="13.2" x14ac:dyDescent="0.25">
      <c r="A109" s="37" t="s">
        <v>56</v>
      </c>
      <c r="E109" s="41" t="s">
        <v>52</v>
      </c>
    </row>
    <row r="110" spans="1:16" ht="13.2" x14ac:dyDescent="0.25">
      <c r="A110" s="37" t="s">
        <v>58</v>
      </c>
      <c r="E110" s="42" t="s">
        <v>52</v>
      </c>
    </row>
    <row r="111" spans="1:16" ht="356.4" x14ac:dyDescent="0.25">
      <c r="A111" t="s">
        <v>60</v>
      </c>
      <c r="E111" s="41" t="s">
        <v>707</v>
      </c>
    </row>
    <row r="112" spans="1:16" ht="13.2" x14ac:dyDescent="0.25">
      <c r="A112" t="s">
        <v>46</v>
      </c>
      <c r="C112" s="33" t="s">
        <v>127</v>
      </c>
      <c r="E112" s="35" t="s">
        <v>716</v>
      </c>
      <c r="J112" s="34">
        <f>0</f>
        <v>0</v>
      </c>
      <c r="K112" s="34">
        <f>0</f>
        <v>0</v>
      </c>
      <c r="L112" s="34">
        <f>0+L113</f>
        <v>0</v>
      </c>
      <c r="M112" s="34">
        <f>0+M113</f>
        <v>0</v>
      </c>
    </row>
    <row r="113" spans="1:16" ht="13.2" x14ac:dyDescent="0.25">
      <c r="A113" t="s">
        <v>49</v>
      </c>
      <c r="B113" s="36" t="s">
        <v>169</v>
      </c>
      <c r="C113" s="36" t="s">
        <v>717</v>
      </c>
      <c r="D113" s="37" t="s">
        <v>52</v>
      </c>
      <c r="E113" s="13" t="s">
        <v>718</v>
      </c>
      <c r="F113" s="38" t="s">
        <v>94</v>
      </c>
      <c r="G113" s="39">
        <v>20</v>
      </c>
      <c r="H113" s="38">
        <v>0</v>
      </c>
      <c r="I113" s="38">
        <f>ROUND(G113*H113,6)</f>
        <v>0</v>
      </c>
      <c r="L113" s="40">
        <v>0</v>
      </c>
      <c r="M113" s="34">
        <f>ROUND(ROUND(L113,2)*ROUND(G113,3),2)</f>
        <v>0</v>
      </c>
      <c r="N113" s="38" t="s">
        <v>55</v>
      </c>
      <c r="O113">
        <f>(M113*21)/100</f>
        <v>0</v>
      </c>
      <c r="P113" t="s">
        <v>27</v>
      </c>
    </row>
    <row r="114" spans="1:16" ht="13.2" x14ac:dyDescent="0.25">
      <c r="A114" s="37" t="s">
        <v>56</v>
      </c>
      <c r="E114" s="41" t="s">
        <v>52</v>
      </c>
    </row>
    <row r="115" spans="1:16" ht="26.4" x14ac:dyDescent="0.25">
      <c r="A115" s="37" t="s">
        <v>58</v>
      </c>
      <c r="E115" s="42" t="s">
        <v>719</v>
      </c>
    </row>
    <row r="116" spans="1:16" ht="26.4" x14ac:dyDescent="0.25">
      <c r="A116" t="s">
        <v>60</v>
      </c>
      <c r="E116" s="41" t="s">
        <v>720</v>
      </c>
    </row>
    <row r="117" spans="1:16" ht="13.2" x14ac:dyDescent="0.25">
      <c r="A117" t="s">
        <v>46</v>
      </c>
      <c r="C117" s="33" t="s">
        <v>139</v>
      </c>
      <c r="E117" s="35" t="s">
        <v>721</v>
      </c>
      <c r="J117" s="34">
        <f>0</f>
        <v>0</v>
      </c>
      <c r="K117" s="34">
        <f>0</f>
        <v>0</v>
      </c>
      <c r="L117" s="34">
        <f>0+L118</f>
        <v>0</v>
      </c>
      <c r="M117" s="34">
        <f>0+M118</f>
        <v>0</v>
      </c>
    </row>
    <row r="118" spans="1:16" ht="13.2" x14ac:dyDescent="0.25">
      <c r="A118" t="s">
        <v>49</v>
      </c>
      <c r="B118" s="36" t="s">
        <v>172</v>
      </c>
      <c r="C118" s="36" t="s">
        <v>722</v>
      </c>
      <c r="D118" s="37" t="s">
        <v>52</v>
      </c>
      <c r="E118" s="13" t="s">
        <v>723</v>
      </c>
      <c r="F118" s="38" t="s">
        <v>357</v>
      </c>
      <c r="G118" s="39">
        <v>81.599999999999994</v>
      </c>
      <c r="H118" s="38">
        <v>0</v>
      </c>
      <c r="I118" s="38">
        <f>ROUND(G118*H118,6)</f>
        <v>0</v>
      </c>
      <c r="L118" s="40">
        <v>0</v>
      </c>
      <c r="M118" s="34">
        <f>ROUND(ROUND(L118,2)*ROUND(G118,3),2)</f>
        <v>0</v>
      </c>
      <c r="N118" s="38" t="s">
        <v>55</v>
      </c>
      <c r="O118">
        <f>(M118*21)/100</f>
        <v>0</v>
      </c>
      <c r="P118" t="s">
        <v>27</v>
      </c>
    </row>
    <row r="119" spans="1:16" ht="13.2" x14ac:dyDescent="0.25">
      <c r="A119" s="37" t="s">
        <v>56</v>
      </c>
      <c r="E119" s="41" t="s">
        <v>52</v>
      </c>
    </row>
    <row r="120" spans="1:16" ht="13.2" x14ac:dyDescent="0.25">
      <c r="A120" s="37" t="s">
        <v>58</v>
      </c>
      <c r="E120" s="42" t="s">
        <v>52</v>
      </c>
    </row>
    <row r="121" spans="1:16" ht="237.6" x14ac:dyDescent="0.25">
      <c r="A121" t="s">
        <v>60</v>
      </c>
      <c r="E121" s="41" t="s">
        <v>724</v>
      </c>
    </row>
    <row r="122" spans="1:16" ht="13.2" x14ac:dyDescent="0.25">
      <c r="A122" t="s">
        <v>46</v>
      </c>
      <c r="C122" s="33" t="s">
        <v>142</v>
      </c>
      <c r="E122" s="35" t="s">
        <v>725</v>
      </c>
      <c r="J122" s="34">
        <f>0</f>
        <v>0</v>
      </c>
      <c r="K122" s="34">
        <f>0</f>
        <v>0</v>
      </c>
      <c r="L122" s="34">
        <f>0+L123+L127+L131</f>
        <v>0</v>
      </c>
      <c r="M122" s="34">
        <f>0+M123+M127+M131</f>
        <v>0</v>
      </c>
    </row>
    <row r="123" spans="1:16" ht="13.2" x14ac:dyDescent="0.25">
      <c r="A123" t="s">
        <v>49</v>
      </c>
      <c r="B123" s="36" t="s">
        <v>50</v>
      </c>
      <c r="C123" s="36" t="s">
        <v>726</v>
      </c>
      <c r="D123" s="37" t="s">
        <v>52</v>
      </c>
      <c r="E123" s="13" t="s">
        <v>727</v>
      </c>
      <c r="F123" s="38" t="s">
        <v>190</v>
      </c>
      <c r="G123" s="39">
        <v>16</v>
      </c>
      <c r="H123" s="38">
        <v>0</v>
      </c>
      <c r="I123" s="38">
        <f>ROUND(G123*H123,6)</f>
        <v>0</v>
      </c>
      <c r="L123" s="40">
        <v>0</v>
      </c>
      <c r="M123" s="34">
        <f>ROUND(ROUND(L123,2)*ROUND(G123,3),2)</f>
        <v>0</v>
      </c>
      <c r="N123" s="38" t="s">
        <v>55</v>
      </c>
      <c r="O123">
        <f>(M123*21)/100</f>
        <v>0</v>
      </c>
      <c r="P123" t="s">
        <v>27</v>
      </c>
    </row>
    <row r="124" spans="1:16" ht="13.2" x14ac:dyDescent="0.25">
      <c r="A124" s="37" t="s">
        <v>56</v>
      </c>
      <c r="E124" s="41" t="s">
        <v>52</v>
      </c>
    </row>
    <row r="125" spans="1:16" ht="13.2" x14ac:dyDescent="0.25">
      <c r="A125" s="37" t="s">
        <v>58</v>
      </c>
      <c r="E125" s="42" t="s">
        <v>52</v>
      </c>
    </row>
    <row r="126" spans="1:16" ht="39.6" x14ac:dyDescent="0.25">
      <c r="A126" t="s">
        <v>60</v>
      </c>
      <c r="E126" s="41" t="s">
        <v>728</v>
      </c>
    </row>
    <row r="127" spans="1:16" ht="13.2" x14ac:dyDescent="0.25">
      <c r="A127" t="s">
        <v>49</v>
      </c>
      <c r="B127" s="36" t="s">
        <v>265</v>
      </c>
      <c r="C127" s="36" t="s">
        <v>729</v>
      </c>
      <c r="D127" s="37" t="s">
        <v>52</v>
      </c>
      <c r="E127" s="13" t="s">
        <v>730</v>
      </c>
      <c r="F127" s="38" t="s">
        <v>190</v>
      </c>
      <c r="G127" s="39">
        <v>40</v>
      </c>
      <c r="H127" s="38">
        <v>0</v>
      </c>
      <c r="I127" s="38">
        <f>ROUND(G127*H127,6)</f>
        <v>0</v>
      </c>
      <c r="L127" s="40">
        <v>0</v>
      </c>
      <c r="M127" s="34">
        <f>ROUND(ROUND(L127,2)*ROUND(G127,3),2)</f>
        <v>0</v>
      </c>
      <c r="N127" s="38" t="s">
        <v>69</v>
      </c>
      <c r="O127">
        <f>(M127*21)/100</f>
        <v>0</v>
      </c>
      <c r="P127" t="s">
        <v>27</v>
      </c>
    </row>
    <row r="128" spans="1:16" ht="13.2" x14ac:dyDescent="0.25">
      <c r="A128" s="37" t="s">
        <v>56</v>
      </c>
      <c r="E128" s="41" t="s">
        <v>52</v>
      </c>
    </row>
    <row r="129" spans="1:16" ht="13.2" x14ac:dyDescent="0.25">
      <c r="A129" s="37" t="s">
        <v>58</v>
      </c>
      <c r="E129" s="42" t="s">
        <v>52</v>
      </c>
    </row>
    <row r="130" spans="1:16" ht="26.4" x14ac:dyDescent="0.25">
      <c r="A130" t="s">
        <v>60</v>
      </c>
      <c r="E130" s="41" t="s">
        <v>731</v>
      </c>
    </row>
    <row r="131" spans="1:16" ht="13.2" x14ac:dyDescent="0.25">
      <c r="A131" t="s">
        <v>49</v>
      </c>
      <c r="B131" s="36" t="s">
        <v>269</v>
      </c>
      <c r="C131" s="36" t="s">
        <v>732</v>
      </c>
      <c r="D131" s="37" t="s">
        <v>52</v>
      </c>
      <c r="E131" s="13" t="s">
        <v>733</v>
      </c>
      <c r="F131" s="38" t="s">
        <v>190</v>
      </c>
      <c r="G131" s="39">
        <v>10</v>
      </c>
      <c r="H131" s="38">
        <v>0</v>
      </c>
      <c r="I131" s="38">
        <f>ROUND(G131*H131,6)</f>
        <v>0</v>
      </c>
      <c r="L131" s="40">
        <v>0</v>
      </c>
      <c r="M131" s="34">
        <f>ROUND(ROUND(L131,2)*ROUND(G131,3),2)</f>
        <v>0</v>
      </c>
      <c r="N131" s="38" t="s">
        <v>69</v>
      </c>
      <c r="O131">
        <f>(M131*21)/100</f>
        <v>0</v>
      </c>
      <c r="P131" t="s">
        <v>27</v>
      </c>
    </row>
    <row r="132" spans="1:16" ht="13.2" x14ac:dyDescent="0.25">
      <c r="A132" s="37" t="s">
        <v>56</v>
      </c>
      <c r="E132" s="41" t="s">
        <v>52</v>
      </c>
    </row>
    <row r="133" spans="1:16" ht="13.2" x14ac:dyDescent="0.25">
      <c r="A133" s="37" t="s">
        <v>58</v>
      </c>
      <c r="E133" s="42" t="s">
        <v>52</v>
      </c>
    </row>
    <row r="134" spans="1:16" ht="26.4" x14ac:dyDescent="0.25">
      <c r="A134" t="s">
        <v>60</v>
      </c>
      <c r="E134" s="41" t="s">
        <v>734</v>
      </c>
    </row>
    <row r="135" spans="1:16" ht="13.2" x14ac:dyDescent="0.25">
      <c r="A135" t="s">
        <v>46</v>
      </c>
      <c r="C135" s="33" t="s">
        <v>499</v>
      </c>
      <c r="E135" s="35" t="s">
        <v>735</v>
      </c>
      <c r="J135" s="34">
        <f>0</f>
        <v>0</v>
      </c>
      <c r="K135" s="34">
        <f>0</f>
        <v>0</v>
      </c>
      <c r="L135" s="34">
        <f>0+L136</f>
        <v>0</v>
      </c>
      <c r="M135" s="34">
        <f>0+M136</f>
        <v>0</v>
      </c>
    </row>
    <row r="136" spans="1:16" ht="26.4" x14ac:dyDescent="0.25">
      <c r="A136" t="s">
        <v>49</v>
      </c>
      <c r="B136" s="36" t="s">
        <v>273</v>
      </c>
      <c r="C136" s="36" t="s">
        <v>736</v>
      </c>
      <c r="D136" s="37" t="s">
        <v>52</v>
      </c>
      <c r="E136" s="13" t="s">
        <v>737</v>
      </c>
      <c r="F136" s="38" t="s">
        <v>94</v>
      </c>
      <c r="G136" s="39">
        <v>6</v>
      </c>
      <c r="H136" s="38">
        <v>0</v>
      </c>
      <c r="I136" s="38">
        <f>ROUND(G136*H136,6)</f>
        <v>0</v>
      </c>
      <c r="L136" s="40">
        <v>0</v>
      </c>
      <c r="M136" s="34">
        <f>ROUND(ROUND(L136,2)*ROUND(G136,3),2)</f>
        <v>0</v>
      </c>
      <c r="N136" s="38" t="s">
        <v>55</v>
      </c>
      <c r="O136">
        <f>(M136*21)/100</f>
        <v>0</v>
      </c>
      <c r="P136" t="s">
        <v>27</v>
      </c>
    </row>
    <row r="137" spans="1:16" ht="13.2" x14ac:dyDescent="0.25">
      <c r="A137" s="37" t="s">
        <v>56</v>
      </c>
      <c r="E137" s="41" t="s">
        <v>52</v>
      </c>
    </row>
    <row r="138" spans="1:16" ht="13.2" x14ac:dyDescent="0.25">
      <c r="A138" s="37" t="s">
        <v>58</v>
      </c>
      <c r="E138" s="42" t="s">
        <v>52</v>
      </c>
    </row>
    <row r="139" spans="1:16" ht="132" x14ac:dyDescent="0.25">
      <c r="A139" t="s">
        <v>60</v>
      </c>
      <c r="E139" s="41" t="s">
        <v>738</v>
      </c>
    </row>
    <row r="140" spans="1:16" ht="13.2" x14ac:dyDescent="0.25">
      <c r="A140" t="s">
        <v>46</v>
      </c>
      <c r="C140" s="33" t="s">
        <v>560</v>
      </c>
      <c r="E140" s="35" t="s">
        <v>181</v>
      </c>
      <c r="J140" s="34">
        <f>0</f>
        <v>0</v>
      </c>
      <c r="K140" s="34">
        <f>0</f>
        <v>0</v>
      </c>
      <c r="L140" s="34">
        <f>0+L141+L145+L149+L153+L157+L161+L165+L169+L173+L177+L181+L185</f>
        <v>0</v>
      </c>
      <c r="M140" s="34">
        <f>0+M141+M145+M149+M153+M157+M161+M165+M169+M173+M177+M181+M185</f>
        <v>0</v>
      </c>
    </row>
    <row r="141" spans="1:16" ht="26.4" x14ac:dyDescent="0.25">
      <c r="A141" t="s">
        <v>49</v>
      </c>
      <c r="B141" s="36" t="s">
        <v>277</v>
      </c>
      <c r="C141" s="36" t="s">
        <v>739</v>
      </c>
      <c r="D141" s="37" t="s">
        <v>52</v>
      </c>
      <c r="E141" s="13" t="s">
        <v>740</v>
      </c>
      <c r="F141" s="38" t="s">
        <v>75</v>
      </c>
      <c r="G141" s="39">
        <v>240</v>
      </c>
      <c r="H141" s="38">
        <v>0</v>
      </c>
      <c r="I141" s="38">
        <f>ROUND(G141*H141,6)</f>
        <v>0</v>
      </c>
      <c r="L141" s="40">
        <v>0</v>
      </c>
      <c r="M141" s="34">
        <f>ROUND(ROUND(L141,2)*ROUND(G141,3),2)</f>
        <v>0</v>
      </c>
      <c r="N141" s="38" t="s">
        <v>55</v>
      </c>
      <c r="O141">
        <f>(M141*21)/100</f>
        <v>0</v>
      </c>
      <c r="P141" t="s">
        <v>27</v>
      </c>
    </row>
    <row r="142" spans="1:16" ht="13.2" x14ac:dyDescent="0.25">
      <c r="A142" s="37" t="s">
        <v>56</v>
      </c>
      <c r="E142" s="41" t="s">
        <v>52</v>
      </c>
    </row>
    <row r="143" spans="1:16" ht="13.2" x14ac:dyDescent="0.25">
      <c r="A143" s="37" t="s">
        <v>58</v>
      </c>
      <c r="E143" s="42" t="s">
        <v>52</v>
      </c>
    </row>
    <row r="144" spans="1:16" ht="79.2" x14ac:dyDescent="0.25">
      <c r="A144" t="s">
        <v>60</v>
      </c>
      <c r="E144" s="41" t="s">
        <v>741</v>
      </c>
    </row>
    <row r="145" spans="1:16" ht="13.2" x14ac:dyDescent="0.25">
      <c r="A145" t="s">
        <v>49</v>
      </c>
      <c r="B145" s="36" t="s">
        <v>281</v>
      </c>
      <c r="C145" s="36" t="s">
        <v>742</v>
      </c>
      <c r="D145" s="37" t="s">
        <v>52</v>
      </c>
      <c r="E145" s="13" t="s">
        <v>743</v>
      </c>
      <c r="F145" s="38" t="s">
        <v>75</v>
      </c>
      <c r="G145" s="39">
        <v>4</v>
      </c>
      <c r="H145" s="38">
        <v>0</v>
      </c>
      <c r="I145" s="38">
        <f>ROUND(G145*H145,6)</f>
        <v>0</v>
      </c>
      <c r="L145" s="40">
        <v>0</v>
      </c>
      <c r="M145" s="34">
        <f>ROUND(ROUND(L145,2)*ROUND(G145,3),2)</f>
        <v>0</v>
      </c>
      <c r="N145" s="38" t="s">
        <v>55</v>
      </c>
      <c r="O145">
        <f>(M145*21)/100</f>
        <v>0</v>
      </c>
      <c r="P145" t="s">
        <v>27</v>
      </c>
    </row>
    <row r="146" spans="1:16" ht="13.2" x14ac:dyDescent="0.25">
      <c r="A146" s="37" t="s">
        <v>56</v>
      </c>
      <c r="E146" s="41" t="s">
        <v>52</v>
      </c>
    </row>
    <row r="147" spans="1:16" ht="13.2" x14ac:dyDescent="0.25">
      <c r="A147" s="37" t="s">
        <v>58</v>
      </c>
      <c r="E147" s="42" t="s">
        <v>744</v>
      </c>
    </row>
    <row r="148" spans="1:16" ht="118.8" x14ac:dyDescent="0.25">
      <c r="A148" t="s">
        <v>60</v>
      </c>
      <c r="E148" s="41" t="s">
        <v>745</v>
      </c>
    </row>
    <row r="149" spans="1:16" ht="13.2" x14ac:dyDescent="0.25">
      <c r="A149" t="s">
        <v>49</v>
      </c>
      <c r="B149" s="36" t="s">
        <v>285</v>
      </c>
      <c r="C149" s="36" t="s">
        <v>746</v>
      </c>
      <c r="D149" s="37" t="s">
        <v>52</v>
      </c>
      <c r="E149" s="13" t="s">
        <v>747</v>
      </c>
      <c r="F149" s="38" t="s">
        <v>94</v>
      </c>
      <c r="G149" s="39">
        <v>16</v>
      </c>
      <c r="H149" s="38">
        <v>0</v>
      </c>
      <c r="I149" s="38">
        <f>ROUND(G149*H149,6)</f>
        <v>0</v>
      </c>
      <c r="L149" s="40">
        <v>0</v>
      </c>
      <c r="M149" s="34">
        <f>ROUND(ROUND(L149,2)*ROUND(G149,3),2)</f>
        <v>0</v>
      </c>
      <c r="N149" s="38" t="s">
        <v>55</v>
      </c>
      <c r="O149">
        <f>(M149*21)/100</f>
        <v>0</v>
      </c>
      <c r="P149" t="s">
        <v>27</v>
      </c>
    </row>
    <row r="150" spans="1:16" ht="13.2" x14ac:dyDescent="0.25">
      <c r="A150" s="37" t="s">
        <v>56</v>
      </c>
      <c r="E150" s="41" t="s">
        <v>52</v>
      </c>
    </row>
    <row r="151" spans="1:16" ht="13.2" x14ac:dyDescent="0.25">
      <c r="A151" s="37" t="s">
        <v>58</v>
      </c>
      <c r="E151" s="42" t="s">
        <v>748</v>
      </c>
    </row>
    <row r="152" spans="1:16" ht="105.6" x14ac:dyDescent="0.25">
      <c r="A152" t="s">
        <v>60</v>
      </c>
      <c r="E152" s="41" t="s">
        <v>749</v>
      </c>
    </row>
    <row r="153" spans="1:16" ht="13.2" x14ac:dyDescent="0.25">
      <c r="A153" t="s">
        <v>49</v>
      </c>
      <c r="B153" s="36" t="s">
        <v>289</v>
      </c>
      <c r="C153" s="36" t="s">
        <v>750</v>
      </c>
      <c r="D153" s="37" t="s">
        <v>52</v>
      </c>
      <c r="E153" s="13" t="s">
        <v>751</v>
      </c>
      <c r="F153" s="38" t="s">
        <v>94</v>
      </c>
      <c r="G153" s="39">
        <v>60</v>
      </c>
      <c r="H153" s="38">
        <v>0</v>
      </c>
      <c r="I153" s="38">
        <f>ROUND(G153*H153,6)</f>
        <v>0</v>
      </c>
      <c r="L153" s="40">
        <v>0</v>
      </c>
      <c r="M153" s="34">
        <f>ROUND(ROUND(L153,2)*ROUND(G153,3),2)</f>
        <v>0</v>
      </c>
      <c r="N153" s="38" t="s">
        <v>55</v>
      </c>
      <c r="O153">
        <f>(M153*21)/100</f>
        <v>0</v>
      </c>
      <c r="P153" t="s">
        <v>27</v>
      </c>
    </row>
    <row r="154" spans="1:16" ht="13.2" x14ac:dyDescent="0.25">
      <c r="A154" s="37" t="s">
        <v>56</v>
      </c>
      <c r="E154" s="41" t="s">
        <v>52</v>
      </c>
    </row>
    <row r="155" spans="1:16" ht="13.2" x14ac:dyDescent="0.25">
      <c r="A155" s="37" t="s">
        <v>58</v>
      </c>
      <c r="E155" s="42" t="s">
        <v>752</v>
      </c>
    </row>
    <row r="156" spans="1:16" ht="92.4" x14ac:dyDescent="0.25">
      <c r="A156" t="s">
        <v>60</v>
      </c>
      <c r="E156" s="41" t="s">
        <v>753</v>
      </c>
    </row>
    <row r="157" spans="1:16" ht="13.2" x14ac:dyDescent="0.25">
      <c r="A157" t="s">
        <v>49</v>
      </c>
      <c r="B157" s="36" t="s">
        <v>293</v>
      </c>
      <c r="C157" s="36" t="s">
        <v>754</v>
      </c>
      <c r="D157" s="37" t="s">
        <v>52</v>
      </c>
      <c r="E157" s="13" t="s">
        <v>755</v>
      </c>
      <c r="F157" s="38" t="s">
        <v>94</v>
      </c>
      <c r="G157" s="39">
        <v>80</v>
      </c>
      <c r="H157" s="38">
        <v>0</v>
      </c>
      <c r="I157" s="38">
        <f>ROUND(G157*H157,6)</f>
        <v>0</v>
      </c>
      <c r="L157" s="40">
        <v>0</v>
      </c>
      <c r="M157" s="34">
        <f>ROUND(ROUND(L157,2)*ROUND(G157,3),2)</f>
        <v>0</v>
      </c>
      <c r="N157" s="38" t="s">
        <v>55</v>
      </c>
      <c r="O157">
        <f>(M157*21)/100</f>
        <v>0</v>
      </c>
      <c r="P157" t="s">
        <v>27</v>
      </c>
    </row>
    <row r="158" spans="1:16" ht="13.2" x14ac:dyDescent="0.25">
      <c r="A158" s="37" t="s">
        <v>56</v>
      </c>
      <c r="E158" s="41" t="s">
        <v>52</v>
      </c>
    </row>
    <row r="159" spans="1:16" ht="13.2" x14ac:dyDescent="0.25">
      <c r="A159" s="37" t="s">
        <v>58</v>
      </c>
      <c r="E159" s="42" t="s">
        <v>52</v>
      </c>
    </row>
    <row r="160" spans="1:16" ht="158.4" x14ac:dyDescent="0.25">
      <c r="A160" t="s">
        <v>60</v>
      </c>
      <c r="E160" s="41" t="s">
        <v>756</v>
      </c>
    </row>
    <row r="161" spans="1:16" ht="26.4" x14ac:dyDescent="0.25">
      <c r="A161" t="s">
        <v>49</v>
      </c>
      <c r="B161" s="36" t="s">
        <v>297</v>
      </c>
      <c r="C161" s="36" t="s">
        <v>757</v>
      </c>
      <c r="D161" s="37" t="s">
        <v>52</v>
      </c>
      <c r="E161" s="13" t="s">
        <v>758</v>
      </c>
      <c r="F161" s="38" t="s">
        <v>94</v>
      </c>
      <c r="G161" s="39">
        <v>12</v>
      </c>
      <c r="H161" s="38">
        <v>0</v>
      </c>
      <c r="I161" s="38">
        <f>ROUND(G161*H161,6)</f>
        <v>0</v>
      </c>
      <c r="L161" s="40">
        <v>0</v>
      </c>
      <c r="M161" s="34">
        <f>ROUND(ROUND(L161,2)*ROUND(G161,3),2)</f>
        <v>0</v>
      </c>
      <c r="N161" s="38" t="s">
        <v>55</v>
      </c>
      <c r="O161">
        <f>(M161*21)/100</f>
        <v>0</v>
      </c>
      <c r="P161" t="s">
        <v>27</v>
      </c>
    </row>
    <row r="162" spans="1:16" ht="13.2" x14ac:dyDescent="0.25">
      <c r="A162" s="37" t="s">
        <v>56</v>
      </c>
      <c r="E162" s="41" t="s">
        <v>52</v>
      </c>
    </row>
    <row r="163" spans="1:16" ht="13.2" x14ac:dyDescent="0.25">
      <c r="A163" s="37" t="s">
        <v>58</v>
      </c>
      <c r="E163" s="42" t="s">
        <v>759</v>
      </c>
    </row>
    <row r="164" spans="1:16" ht="79.2" x14ac:dyDescent="0.25">
      <c r="A164" t="s">
        <v>60</v>
      </c>
      <c r="E164" s="41" t="s">
        <v>760</v>
      </c>
    </row>
    <row r="165" spans="1:16" ht="26.4" x14ac:dyDescent="0.25">
      <c r="A165" t="s">
        <v>49</v>
      </c>
      <c r="B165" s="36" t="s">
        <v>301</v>
      </c>
      <c r="C165" s="36" t="s">
        <v>761</v>
      </c>
      <c r="D165" s="37" t="s">
        <v>52</v>
      </c>
      <c r="E165" s="13" t="s">
        <v>762</v>
      </c>
      <c r="F165" s="38" t="s">
        <v>75</v>
      </c>
      <c r="G165" s="39">
        <v>2</v>
      </c>
      <c r="H165" s="38">
        <v>0</v>
      </c>
      <c r="I165" s="38">
        <f>ROUND(G165*H165,6)</f>
        <v>0</v>
      </c>
      <c r="L165" s="40">
        <v>0</v>
      </c>
      <c r="M165" s="34">
        <f>ROUND(ROUND(L165,2)*ROUND(G165,3),2)</f>
        <v>0</v>
      </c>
      <c r="N165" s="38" t="s">
        <v>55</v>
      </c>
      <c r="O165">
        <f>(M165*21)/100</f>
        <v>0</v>
      </c>
      <c r="P165" t="s">
        <v>27</v>
      </c>
    </row>
    <row r="166" spans="1:16" ht="13.2" x14ac:dyDescent="0.25">
      <c r="A166" s="37" t="s">
        <v>56</v>
      </c>
      <c r="E166" s="41" t="s">
        <v>52</v>
      </c>
    </row>
    <row r="167" spans="1:16" ht="13.2" x14ac:dyDescent="0.25">
      <c r="A167" s="37" t="s">
        <v>58</v>
      </c>
      <c r="E167" s="42" t="s">
        <v>52</v>
      </c>
    </row>
    <row r="168" spans="1:16" ht="105.6" x14ac:dyDescent="0.25">
      <c r="A168" t="s">
        <v>60</v>
      </c>
      <c r="E168" s="41" t="s">
        <v>749</v>
      </c>
    </row>
    <row r="169" spans="1:16" ht="26.4" x14ac:dyDescent="0.25">
      <c r="A169" t="s">
        <v>49</v>
      </c>
      <c r="B169" s="36" t="s">
        <v>305</v>
      </c>
      <c r="C169" s="36" t="s">
        <v>763</v>
      </c>
      <c r="D169" s="37" t="s">
        <v>52</v>
      </c>
      <c r="E169" s="13" t="s">
        <v>764</v>
      </c>
      <c r="F169" s="38" t="s">
        <v>75</v>
      </c>
      <c r="G169" s="39">
        <v>4</v>
      </c>
      <c r="H169" s="38">
        <v>0</v>
      </c>
      <c r="I169" s="38">
        <f>ROUND(G169*H169,6)</f>
        <v>0</v>
      </c>
      <c r="L169" s="40">
        <v>0</v>
      </c>
      <c r="M169" s="34">
        <f>ROUND(ROUND(L169,2)*ROUND(G169,3),2)</f>
        <v>0</v>
      </c>
      <c r="N169" s="38" t="s">
        <v>55</v>
      </c>
      <c r="O169">
        <f>(M169*21)/100</f>
        <v>0</v>
      </c>
      <c r="P169" t="s">
        <v>27</v>
      </c>
    </row>
    <row r="170" spans="1:16" ht="13.2" x14ac:dyDescent="0.25">
      <c r="A170" s="37" t="s">
        <v>56</v>
      </c>
      <c r="E170" s="41" t="s">
        <v>52</v>
      </c>
    </row>
    <row r="171" spans="1:16" ht="13.2" x14ac:dyDescent="0.25">
      <c r="A171" s="37" t="s">
        <v>58</v>
      </c>
      <c r="E171" s="42" t="s">
        <v>52</v>
      </c>
    </row>
    <row r="172" spans="1:16" ht="105.6" x14ac:dyDescent="0.25">
      <c r="A172" t="s">
        <v>60</v>
      </c>
      <c r="E172" s="41" t="s">
        <v>765</v>
      </c>
    </row>
    <row r="173" spans="1:16" ht="13.2" x14ac:dyDescent="0.25">
      <c r="A173" t="s">
        <v>49</v>
      </c>
      <c r="B173" s="36" t="s">
        <v>311</v>
      </c>
      <c r="C173" s="36" t="s">
        <v>766</v>
      </c>
      <c r="D173" s="37" t="s">
        <v>52</v>
      </c>
      <c r="E173" s="13" t="s">
        <v>767</v>
      </c>
      <c r="F173" s="38" t="s">
        <v>94</v>
      </c>
      <c r="G173" s="39">
        <v>64</v>
      </c>
      <c r="H173" s="38">
        <v>0</v>
      </c>
      <c r="I173" s="38">
        <f>ROUND(G173*H173,6)</f>
        <v>0</v>
      </c>
      <c r="L173" s="40">
        <v>0</v>
      </c>
      <c r="M173" s="34">
        <f>ROUND(ROUND(L173,2)*ROUND(G173,3),2)</f>
        <v>0</v>
      </c>
      <c r="N173" s="38" t="s">
        <v>55</v>
      </c>
      <c r="O173">
        <f>(M173*21)/100</f>
        <v>0</v>
      </c>
      <c r="P173" t="s">
        <v>27</v>
      </c>
    </row>
    <row r="174" spans="1:16" ht="13.2" x14ac:dyDescent="0.25">
      <c r="A174" s="37" t="s">
        <v>56</v>
      </c>
      <c r="E174" s="41" t="s">
        <v>52</v>
      </c>
    </row>
    <row r="175" spans="1:16" ht="13.2" x14ac:dyDescent="0.25">
      <c r="A175" s="37" t="s">
        <v>58</v>
      </c>
      <c r="E175" s="42" t="s">
        <v>52</v>
      </c>
    </row>
    <row r="176" spans="1:16" ht="132" x14ac:dyDescent="0.25">
      <c r="A176" t="s">
        <v>60</v>
      </c>
      <c r="E176" s="41" t="s">
        <v>768</v>
      </c>
    </row>
    <row r="177" spans="1:16" ht="13.2" x14ac:dyDescent="0.25">
      <c r="A177" t="s">
        <v>49</v>
      </c>
      <c r="B177" s="36" t="s">
        <v>314</v>
      </c>
      <c r="C177" s="36" t="s">
        <v>769</v>
      </c>
      <c r="D177" s="37" t="s">
        <v>52</v>
      </c>
      <c r="E177" s="13" t="s">
        <v>770</v>
      </c>
      <c r="F177" s="38" t="s">
        <v>80</v>
      </c>
      <c r="G177" s="39">
        <v>4</v>
      </c>
      <c r="H177" s="38">
        <v>0</v>
      </c>
      <c r="I177" s="38">
        <f>ROUND(G177*H177,6)</f>
        <v>0</v>
      </c>
      <c r="L177" s="40">
        <v>0</v>
      </c>
      <c r="M177" s="34">
        <f>ROUND(ROUND(L177,2)*ROUND(G177,3),2)</f>
        <v>0</v>
      </c>
      <c r="N177" s="38" t="s">
        <v>69</v>
      </c>
      <c r="O177">
        <f>(M177*21)/100</f>
        <v>0</v>
      </c>
      <c r="P177" t="s">
        <v>27</v>
      </c>
    </row>
    <row r="178" spans="1:16" ht="13.2" x14ac:dyDescent="0.25">
      <c r="A178" s="37" t="s">
        <v>56</v>
      </c>
      <c r="E178" s="41" t="s">
        <v>52</v>
      </c>
    </row>
    <row r="179" spans="1:16" ht="13.2" x14ac:dyDescent="0.25">
      <c r="A179" s="37" t="s">
        <v>58</v>
      </c>
      <c r="E179" s="42" t="s">
        <v>52</v>
      </c>
    </row>
    <row r="180" spans="1:16" ht="158.4" x14ac:dyDescent="0.25">
      <c r="A180" t="s">
        <v>60</v>
      </c>
      <c r="E180" s="41" t="s">
        <v>771</v>
      </c>
    </row>
    <row r="181" spans="1:16" ht="26.4" x14ac:dyDescent="0.25">
      <c r="A181" t="s">
        <v>49</v>
      </c>
      <c r="B181" s="36" t="s">
        <v>318</v>
      </c>
      <c r="C181" s="36" t="s">
        <v>772</v>
      </c>
      <c r="D181" s="37" t="s">
        <v>52</v>
      </c>
      <c r="E181" s="13" t="s">
        <v>773</v>
      </c>
      <c r="F181" s="38" t="s">
        <v>94</v>
      </c>
      <c r="G181" s="39">
        <v>12</v>
      </c>
      <c r="H181" s="38">
        <v>0</v>
      </c>
      <c r="I181" s="38">
        <f>ROUND(G181*H181,6)</f>
        <v>0</v>
      </c>
      <c r="L181" s="40">
        <v>0</v>
      </c>
      <c r="M181" s="34">
        <f>ROUND(ROUND(L181,2)*ROUND(G181,3),2)</f>
        <v>0</v>
      </c>
      <c r="N181" s="38" t="s">
        <v>69</v>
      </c>
      <c r="O181">
        <f>(M181*21)/100</f>
        <v>0</v>
      </c>
      <c r="P181" t="s">
        <v>27</v>
      </c>
    </row>
    <row r="182" spans="1:16" ht="13.2" x14ac:dyDescent="0.25">
      <c r="A182" s="37" t="s">
        <v>56</v>
      </c>
      <c r="E182" s="41" t="s">
        <v>52</v>
      </c>
    </row>
    <row r="183" spans="1:16" ht="13.2" x14ac:dyDescent="0.25">
      <c r="A183" s="37" t="s">
        <v>58</v>
      </c>
      <c r="E183" s="42" t="s">
        <v>52</v>
      </c>
    </row>
    <row r="184" spans="1:16" ht="52.8" x14ac:dyDescent="0.25">
      <c r="A184" t="s">
        <v>60</v>
      </c>
      <c r="E184" s="41" t="s">
        <v>774</v>
      </c>
    </row>
    <row r="185" spans="1:16" ht="26.4" x14ac:dyDescent="0.25">
      <c r="A185" t="s">
        <v>49</v>
      </c>
      <c r="B185" s="36" t="s">
        <v>322</v>
      </c>
      <c r="C185" s="36" t="s">
        <v>775</v>
      </c>
      <c r="D185" s="37" t="s">
        <v>52</v>
      </c>
      <c r="E185" s="13" t="s">
        <v>776</v>
      </c>
      <c r="F185" s="38" t="s">
        <v>94</v>
      </c>
      <c r="G185" s="39">
        <v>4</v>
      </c>
      <c r="H185" s="38">
        <v>0</v>
      </c>
      <c r="I185" s="38">
        <f>ROUND(G185*H185,6)</f>
        <v>0</v>
      </c>
      <c r="L185" s="40">
        <v>0</v>
      </c>
      <c r="M185" s="34">
        <f>ROUND(ROUND(L185,2)*ROUND(G185,3),2)</f>
        <v>0</v>
      </c>
      <c r="N185" s="38" t="s">
        <v>69</v>
      </c>
      <c r="O185">
        <f>(M185*21)/100</f>
        <v>0</v>
      </c>
      <c r="P185" t="s">
        <v>27</v>
      </c>
    </row>
    <row r="186" spans="1:16" ht="13.2" x14ac:dyDescent="0.25">
      <c r="A186" s="37" t="s">
        <v>56</v>
      </c>
      <c r="E186" s="41" t="s">
        <v>52</v>
      </c>
    </row>
    <row r="187" spans="1:16" ht="13.2" x14ac:dyDescent="0.25">
      <c r="A187" s="37" t="s">
        <v>58</v>
      </c>
      <c r="E187" s="42" t="s">
        <v>777</v>
      </c>
    </row>
    <row r="188" spans="1:16" ht="105.6" x14ac:dyDescent="0.25">
      <c r="A188" t="s">
        <v>60</v>
      </c>
      <c r="E188" s="41" t="s">
        <v>749</v>
      </c>
    </row>
  </sheetData>
  <sheetProtection password="923D" sheet="1" objects="1" scenarios="1"/>
  <mergeCells count="18">
    <mergeCell ref="N5:N7"/>
    <mergeCell ref="F5:F7"/>
    <mergeCell ref="G5:G7"/>
    <mergeCell ref="H5:H7"/>
    <mergeCell ref="I5:I7"/>
    <mergeCell ref="L5:M6"/>
    <mergeCell ref="J6:K6"/>
    <mergeCell ref="A5:A7"/>
    <mergeCell ref="B5:B7"/>
    <mergeCell ref="C5:C7"/>
    <mergeCell ref="D5:D7"/>
    <mergeCell ref="E5:E7"/>
    <mergeCell ref="C1:C2"/>
    <mergeCell ref="E1:E2"/>
    <mergeCell ref="E3:H3"/>
    <mergeCell ref="E4:H4"/>
    <mergeCell ref="C3:D3"/>
    <mergeCell ref="C4:D4"/>
  </mergeCells>
  <pageMargins left="0.75" right="0.75" top="1" bottom="1" header="0.5" footer="0.5"/>
  <pageSetup paperSize="9" orientation="landscape" horizontalDpi="300" verticalDpi="300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2"/>
  <sheetViews>
    <sheetView tabSelected="1" workbookViewId="0">
      <pane ySplit="7" topLeftCell="A8" activePane="bottomLeft" state="frozen"/>
      <selection pane="bottomLeft" activeCell="A8" sqref="A8"/>
    </sheetView>
  </sheetViews>
  <sheetFormatPr defaultColWidth="9.109375" defaultRowHeight="12.75" customHeight="1" x14ac:dyDescent="0.25"/>
  <cols>
    <col min="1" max="1" width="9.109375" hidden="1" customWidth="1"/>
    <col min="2" max="2" width="11.6640625" customWidth="1"/>
    <col min="3" max="3" width="14.6640625" customWidth="1"/>
    <col min="4" max="4" width="9.6640625" customWidth="1"/>
    <col min="5" max="5" width="70.6640625" customWidth="1"/>
    <col min="6" max="6" width="11.6640625" customWidth="1"/>
    <col min="7" max="9" width="16.6640625" customWidth="1"/>
    <col min="10" max="11" width="9.109375" hidden="1" customWidth="1"/>
    <col min="12" max="14" width="16.6640625" customWidth="1"/>
    <col min="15" max="17" width="9.109375" hidden="1" customWidth="1"/>
    <col min="19" max="19" width="30.6640625" customWidth="1"/>
  </cols>
  <sheetData>
    <row r="1" spans="1:20" ht="34.950000000000003" customHeight="1" x14ac:dyDescent="0.25">
      <c r="A1" s="22" t="s">
        <v>18</v>
      </c>
      <c r="B1" s="11"/>
      <c r="C1" s="9"/>
      <c r="D1" s="11"/>
      <c r="E1" s="8" t="s">
        <v>21</v>
      </c>
      <c r="F1" s="11"/>
      <c r="G1" s="11"/>
      <c r="H1" s="11"/>
      <c r="I1" s="11"/>
      <c r="J1" s="11"/>
      <c r="K1" s="11"/>
      <c r="L1" s="11"/>
      <c r="M1" s="11"/>
      <c r="N1" s="11"/>
      <c r="P1" t="s">
        <v>26</v>
      </c>
    </row>
    <row r="2" spans="1:20" ht="19.95" customHeight="1" x14ac:dyDescent="0.25">
      <c r="A2" s="22"/>
      <c r="B2" s="11"/>
      <c r="C2" s="9"/>
      <c r="D2" s="11"/>
      <c r="E2" s="7"/>
      <c r="F2" s="11"/>
      <c r="G2" s="11"/>
      <c r="H2" s="11"/>
      <c r="I2" s="11"/>
      <c r="J2" s="11"/>
      <c r="K2" s="11"/>
      <c r="L2" s="24"/>
      <c r="M2" s="24"/>
      <c r="N2" s="11"/>
      <c r="P2" t="s">
        <v>26</v>
      </c>
    </row>
    <row r="3" spans="1:20" ht="31.95" customHeight="1" x14ac:dyDescent="0.25">
      <c r="A3" s="22" t="s">
        <v>19</v>
      </c>
      <c r="B3" s="26" t="s">
        <v>22</v>
      </c>
      <c r="C3" s="2" t="s">
        <v>2</v>
      </c>
      <c r="D3" s="9"/>
      <c r="E3" s="4" t="s">
        <v>3</v>
      </c>
      <c r="F3" s="9"/>
      <c r="G3" s="9"/>
      <c r="H3" s="9"/>
      <c r="L3" s="23" t="s">
        <v>778</v>
      </c>
      <c r="M3" s="43">
        <f>Rekapitulace!C18</f>
        <v>0</v>
      </c>
      <c r="N3" s="25" t="s">
        <v>0</v>
      </c>
      <c r="O3" t="s">
        <v>23</v>
      </c>
      <c r="P3" t="s">
        <v>27</v>
      </c>
    </row>
    <row r="4" spans="1:20" ht="31.95" customHeight="1" x14ac:dyDescent="0.25">
      <c r="A4" s="28" t="s">
        <v>20</v>
      </c>
      <c r="B4" s="29" t="s">
        <v>28</v>
      </c>
      <c r="C4" s="2" t="s">
        <v>778</v>
      </c>
      <c r="D4" s="9"/>
      <c r="E4" s="3" t="s">
        <v>779</v>
      </c>
      <c r="F4" s="9"/>
      <c r="G4" s="9"/>
      <c r="H4" s="9"/>
      <c r="O4" t="s">
        <v>24</v>
      </c>
      <c r="P4" t="s">
        <v>27</v>
      </c>
    </row>
    <row r="5" spans="1:20" ht="12.75" customHeight="1" x14ac:dyDescent="0.25">
      <c r="A5" s="1" t="s">
        <v>29</v>
      </c>
      <c r="B5" s="1" t="s">
        <v>30</v>
      </c>
      <c r="C5" s="1" t="s">
        <v>31</v>
      </c>
      <c r="D5" s="1" t="s">
        <v>32</v>
      </c>
      <c r="E5" s="1" t="s">
        <v>33</v>
      </c>
      <c r="F5" s="1" t="s">
        <v>34</v>
      </c>
      <c r="G5" s="1" t="s">
        <v>35</v>
      </c>
      <c r="H5" s="1" t="s">
        <v>36</v>
      </c>
      <c r="I5" s="1" t="s">
        <v>37</v>
      </c>
      <c r="J5" s="27"/>
      <c r="K5" s="27"/>
      <c r="L5" s="1" t="s">
        <v>38</v>
      </c>
      <c r="M5" s="1"/>
      <c r="N5" s="1" t="s">
        <v>42</v>
      </c>
      <c r="O5" t="s">
        <v>25</v>
      </c>
      <c r="P5" t="s">
        <v>27</v>
      </c>
    </row>
    <row r="6" spans="1:20" ht="12.75" customHeight="1" x14ac:dyDescent="0.25">
      <c r="A6" s="1"/>
      <c r="B6" s="1"/>
      <c r="C6" s="1"/>
      <c r="D6" s="1"/>
      <c r="E6" s="1"/>
      <c r="F6" s="1"/>
      <c r="G6" s="1"/>
      <c r="H6" s="1"/>
      <c r="I6" s="1"/>
      <c r="J6" s="1" t="s">
        <v>39</v>
      </c>
      <c r="K6" s="1"/>
      <c r="L6" s="1"/>
      <c r="M6" s="1"/>
      <c r="N6" s="1"/>
    </row>
    <row r="7" spans="1:20" ht="12.75" customHeight="1" x14ac:dyDescent="0.25">
      <c r="A7" s="1"/>
      <c r="B7" s="1"/>
      <c r="C7" s="1"/>
      <c r="D7" s="1"/>
      <c r="E7" s="1"/>
      <c r="F7" s="1"/>
      <c r="G7" s="1"/>
      <c r="H7" s="1"/>
      <c r="I7" s="1"/>
      <c r="J7" s="27" t="s">
        <v>40</v>
      </c>
      <c r="K7" s="27" t="s">
        <v>41</v>
      </c>
      <c r="L7" s="27" t="s">
        <v>40</v>
      </c>
      <c r="M7" s="27" t="s">
        <v>41</v>
      </c>
      <c r="N7" s="1"/>
      <c r="S7" t="s">
        <v>43</v>
      </c>
      <c r="T7">
        <f>COUNTIFS(L8:L39,"=0",A8:A39,"P")+COUNTIFS(L8:L39,"",A8:A39,"P")+SUM(Q8:Q39)</f>
        <v>8</v>
      </c>
    </row>
    <row r="8" spans="1:20" ht="13.2" x14ac:dyDescent="0.25">
      <c r="A8" t="s">
        <v>44</v>
      </c>
      <c r="C8" s="30" t="s">
        <v>781</v>
      </c>
      <c r="E8" s="32" t="s">
        <v>779</v>
      </c>
      <c r="J8" s="31">
        <f>0+J9+J22</f>
        <v>0</v>
      </c>
      <c r="K8" s="31">
        <f>0+K9+K22</f>
        <v>0</v>
      </c>
      <c r="L8" s="31">
        <f>0+L9+L22</f>
        <v>0</v>
      </c>
      <c r="M8" s="31">
        <f>0+M9+M22</f>
        <v>0</v>
      </c>
    </row>
    <row r="9" spans="1:20" ht="13.2" x14ac:dyDescent="0.25">
      <c r="A9" t="s">
        <v>46</v>
      </c>
      <c r="C9" s="33" t="s">
        <v>64</v>
      </c>
      <c r="E9" s="35" t="s">
        <v>782</v>
      </c>
      <c r="J9" s="34">
        <f>0</f>
        <v>0</v>
      </c>
      <c r="K9" s="34">
        <f>0</f>
        <v>0</v>
      </c>
      <c r="L9" s="34">
        <f>0+L10+L14+L18</f>
        <v>0</v>
      </c>
      <c r="M9" s="34">
        <f>0+M10+M14+M18</f>
        <v>0</v>
      </c>
    </row>
    <row r="10" spans="1:20" ht="13.2" x14ac:dyDescent="0.25">
      <c r="A10" t="s">
        <v>49</v>
      </c>
      <c r="B10" s="36" t="s">
        <v>64</v>
      </c>
      <c r="C10" s="36" t="s">
        <v>783</v>
      </c>
      <c r="D10" s="37" t="s">
        <v>52</v>
      </c>
      <c r="E10" s="13" t="s">
        <v>784</v>
      </c>
      <c r="F10" s="38" t="s">
        <v>54</v>
      </c>
      <c r="G10" s="39">
        <v>1</v>
      </c>
      <c r="H10" s="38">
        <v>0</v>
      </c>
      <c r="I10" s="38">
        <f>ROUND(G10*H10,6)</f>
        <v>0</v>
      </c>
      <c r="L10" s="40">
        <v>0</v>
      </c>
      <c r="M10" s="34">
        <f>ROUND(ROUND(L10,2)*ROUND(G10,3),2)</f>
        <v>0</v>
      </c>
      <c r="N10" s="38" t="s">
        <v>69</v>
      </c>
      <c r="O10">
        <f>(M10*21)/100</f>
        <v>0</v>
      </c>
      <c r="P10" t="s">
        <v>27</v>
      </c>
    </row>
    <row r="11" spans="1:20" ht="13.2" x14ac:dyDescent="0.25">
      <c r="A11" s="37" t="s">
        <v>56</v>
      </c>
      <c r="E11" s="41" t="s">
        <v>785</v>
      </c>
    </row>
    <row r="12" spans="1:20" ht="13.2" x14ac:dyDescent="0.25">
      <c r="A12" s="37" t="s">
        <v>58</v>
      </c>
      <c r="E12" s="42" t="s">
        <v>786</v>
      </c>
    </row>
    <row r="13" spans="1:20" ht="92.4" x14ac:dyDescent="0.25">
      <c r="A13" t="s">
        <v>60</v>
      </c>
      <c r="E13" s="41" t="s">
        <v>787</v>
      </c>
    </row>
    <row r="14" spans="1:20" ht="13.2" x14ac:dyDescent="0.25">
      <c r="A14" t="s">
        <v>49</v>
      </c>
      <c r="B14" s="36" t="s">
        <v>27</v>
      </c>
      <c r="C14" s="36" t="s">
        <v>788</v>
      </c>
      <c r="D14" s="37" t="s">
        <v>52</v>
      </c>
      <c r="E14" s="13" t="s">
        <v>789</v>
      </c>
      <c r="F14" s="38" t="s">
        <v>54</v>
      </c>
      <c r="G14" s="39">
        <v>1</v>
      </c>
      <c r="H14" s="38">
        <v>0</v>
      </c>
      <c r="I14" s="38">
        <f>ROUND(G14*H14,6)</f>
        <v>0</v>
      </c>
      <c r="L14" s="40">
        <v>0</v>
      </c>
      <c r="M14" s="34">
        <f>ROUND(ROUND(L14,2)*ROUND(G14,3),2)</f>
        <v>0</v>
      </c>
      <c r="N14" s="38" t="s">
        <v>69</v>
      </c>
      <c r="O14">
        <f>(M14*21)/100</f>
        <v>0</v>
      </c>
      <c r="P14" t="s">
        <v>27</v>
      </c>
    </row>
    <row r="15" spans="1:20" ht="13.2" x14ac:dyDescent="0.25">
      <c r="A15" s="37" t="s">
        <v>56</v>
      </c>
      <c r="E15" s="41" t="s">
        <v>790</v>
      </c>
    </row>
    <row r="16" spans="1:20" ht="13.2" x14ac:dyDescent="0.25">
      <c r="A16" s="37" t="s">
        <v>58</v>
      </c>
      <c r="E16" s="42" t="s">
        <v>786</v>
      </c>
    </row>
    <row r="17" spans="1:16" ht="39.6" x14ac:dyDescent="0.25">
      <c r="A17" t="s">
        <v>60</v>
      </c>
      <c r="E17" s="41" t="s">
        <v>791</v>
      </c>
    </row>
    <row r="18" spans="1:16" ht="13.2" x14ac:dyDescent="0.25">
      <c r="A18" t="s">
        <v>49</v>
      </c>
      <c r="B18" s="36" t="s">
        <v>26</v>
      </c>
      <c r="C18" s="36" t="s">
        <v>792</v>
      </c>
      <c r="D18" s="37" t="s">
        <v>52</v>
      </c>
      <c r="E18" s="13" t="s">
        <v>793</v>
      </c>
      <c r="F18" s="38" t="s">
        <v>54</v>
      </c>
      <c r="G18" s="39">
        <v>1</v>
      </c>
      <c r="H18" s="38">
        <v>0</v>
      </c>
      <c r="I18" s="38">
        <f>ROUND(G18*H18,6)</f>
        <v>0</v>
      </c>
      <c r="L18" s="40">
        <v>0</v>
      </c>
      <c r="M18" s="34">
        <f>ROUND(ROUND(L18,2)*ROUND(G18,3),2)</f>
        <v>0</v>
      </c>
      <c r="N18" s="38" t="s">
        <v>69</v>
      </c>
      <c r="O18">
        <f>(M18*21)/100</f>
        <v>0</v>
      </c>
      <c r="P18" t="s">
        <v>27</v>
      </c>
    </row>
    <row r="19" spans="1:16" ht="13.2" x14ac:dyDescent="0.25">
      <c r="A19" s="37" t="s">
        <v>56</v>
      </c>
      <c r="E19" s="41" t="s">
        <v>794</v>
      </c>
    </row>
    <row r="20" spans="1:16" ht="13.2" x14ac:dyDescent="0.25">
      <c r="A20" s="37" t="s">
        <v>58</v>
      </c>
      <c r="E20" s="42" t="s">
        <v>786</v>
      </c>
    </row>
    <row r="21" spans="1:16" ht="118.8" x14ac:dyDescent="0.25">
      <c r="A21" t="s">
        <v>60</v>
      </c>
      <c r="E21" s="41" t="s">
        <v>795</v>
      </c>
    </row>
    <row r="22" spans="1:16" ht="13.2" x14ac:dyDescent="0.25">
      <c r="A22" t="s">
        <v>46</v>
      </c>
      <c r="C22" s="33" t="s">
        <v>27</v>
      </c>
      <c r="E22" s="35" t="s">
        <v>83</v>
      </c>
      <c r="J22" s="34">
        <f>0</f>
        <v>0</v>
      </c>
      <c r="K22" s="34">
        <f>0</f>
        <v>0</v>
      </c>
      <c r="L22" s="34">
        <f>0+L23+L27+L31+L35+L39</f>
        <v>0</v>
      </c>
      <c r="M22" s="34">
        <f>0+M23+M27+M31+M35+M39</f>
        <v>0</v>
      </c>
    </row>
    <row r="23" spans="1:16" ht="13.2" x14ac:dyDescent="0.25">
      <c r="A23" t="s">
        <v>49</v>
      </c>
      <c r="B23" s="36" t="s">
        <v>84</v>
      </c>
      <c r="C23" s="36" t="s">
        <v>796</v>
      </c>
      <c r="D23" s="37" t="s">
        <v>52</v>
      </c>
      <c r="E23" s="13" t="s">
        <v>797</v>
      </c>
      <c r="F23" s="38" t="s">
        <v>75</v>
      </c>
      <c r="G23" s="39">
        <v>1</v>
      </c>
      <c r="H23" s="38">
        <v>0</v>
      </c>
      <c r="I23" s="38">
        <f>ROUND(G23*H23,6)</f>
        <v>0</v>
      </c>
      <c r="L23" s="40">
        <v>0</v>
      </c>
      <c r="M23" s="34">
        <f>ROUND(ROUND(L23,2)*ROUND(G23,3),2)</f>
        <v>0</v>
      </c>
      <c r="N23" s="38" t="s">
        <v>69</v>
      </c>
      <c r="O23">
        <f>(M23*21)/100</f>
        <v>0</v>
      </c>
      <c r="P23" t="s">
        <v>27</v>
      </c>
    </row>
    <row r="24" spans="1:16" ht="13.2" x14ac:dyDescent="0.25">
      <c r="A24" s="37" t="s">
        <v>56</v>
      </c>
      <c r="E24" s="41" t="s">
        <v>798</v>
      </c>
    </row>
    <row r="25" spans="1:16" ht="13.2" x14ac:dyDescent="0.25">
      <c r="A25" s="37" t="s">
        <v>58</v>
      </c>
      <c r="E25" s="42" t="s">
        <v>799</v>
      </c>
    </row>
    <row r="26" spans="1:16" ht="26.4" x14ac:dyDescent="0.25">
      <c r="A26" t="s">
        <v>60</v>
      </c>
      <c r="E26" s="41" t="s">
        <v>800</v>
      </c>
    </row>
    <row r="27" spans="1:16" ht="13.2" x14ac:dyDescent="0.25">
      <c r="A27" t="s">
        <v>49</v>
      </c>
      <c r="B27" s="36" t="s">
        <v>91</v>
      </c>
      <c r="C27" s="36" t="s">
        <v>801</v>
      </c>
      <c r="D27" s="37" t="s">
        <v>52</v>
      </c>
      <c r="E27" s="13" t="s">
        <v>802</v>
      </c>
      <c r="F27" s="38" t="s">
        <v>54</v>
      </c>
      <c r="G27" s="39">
        <v>1</v>
      </c>
      <c r="H27" s="38">
        <v>0</v>
      </c>
      <c r="I27" s="38">
        <f>ROUND(G27*H27,6)</f>
        <v>0</v>
      </c>
      <c r="L27" s="40">
        <v>0</v>
      </c>
      <c r="M27" s="34">
        <f>ROUND(ROUND(L27,2)*ROUND(G27,3),2)</f>
        <v>0</v>
      </c>
      <c r="N27" s="38" t="s">
        <v>69</v>
      </c>
      <c r="O27">
        <f>(M27*21)/100</f>
        <v>0</v>
      </c>
      <c r="P27" t="s">
        <v>27</v>
      </c>
    </row>
    <row r="28" spans="1:16" ht="13.2" x14ac:dyDescent="0.25">
      <c r="A28" s="37" t="s">
        <v>56</v>
      </c>
      <c r="E28" s="41" t="s">
        <v>803</v>
      </c>
    </row>
    <row r="29" spans="1:16" ht="13.2" x14ac:dyDescent="0.25">
      <c r="A29" s="37" t="s">
        <v>58</v>
      </c>
      <c r="E29" s="42" t="s">
        <v>786</v>
      </c>
    </row>
    <row r="30" spans="1:16" ht="92.4" x14ac:dyDescent="0.25">
      <c r="A30" t="s">
        <v>60</v>
      </c>
      <c r="E30" s="41" t="s">
        <v>804</v>
      </c>
    </row>
    <row r="31" spans="1:16" ht="13.2" x14ac:dyDescent="0.25">
      <c r="A31" t="s">
        <v>49</v>
      </c>
      <c r="B31" s="36" t="s">
        <v>96</v>
      </c>
      <c r="C31" s="36" t="s">
        <v>805</v>
      </c>
      <c r="D31" s="37" t="s">
        <v>52</v>
      </c>
      <c r="E31" s="13" t="s">
        <v>806</v>
      </c>
      <c r="F31" s="38" t="s">
        <v>54</v>
      </c>
      <c r="G31" s="39">
        <v>1</v>
      </c>
      <c r="H31" s="38">
        <v>0</v>
      </c>
      <c r="I31" s="38">
        <f>ROUND(G31*H31,6)</f>
        <v>0</v>
      </c>
      <c r="L31" s="40">
        <v>0</v>
      </c>
      <c r="M31" s="34">
        <f>ROUND(ROUND(L31,2)*ROUND(G31,3),2)</f>
        <v>0</v>
      </c>
      <c r="N31" s="38" t="s">
        <v>69</v>
      </c>
      <c r="O31">
        <f>(M31*21)/100</f>
        <v>0</v>
      </c>
      <c r="P31" t="s">
        <v>27</v>
      </c>
    </row>
    <row r="32" spans="1:16" ht="13.2" x14ac:dyDescent="0.25">
      <c r="A32" s="37" t="s">
        <v>56</v>
      </c>
      <c r="E32" s="41" t="s">
        <v>807</v>
      </c>
    </row>
    <row r="33" spans="1:16" ht="13.2" x14ac:dyDescent="0.25">
      <c r="A33" s="37" t="s">
        <v>58</v>
      </c>
      <c r="E33" s="42" t="s">
        <v>786</v>
      </c>
    </row>
    <row r="34" spans="1:16" ht="79.2" x14ac:dyDescent="0.25">
      <c r="A34" t="s">
        <v>60</v>
      </c>
      <c r="E34" s="41" t="s">
        <v>808</v>
      </c>
    </row>
    <row r="35" spans="1:16" ht="13.2" x14ac:dyDescent="0.25">
      <c r="A35" t="s">
        <v>49</v>
      </c>
      <c r="B35" s="36" t="s">
        <v>99</v>
      </c>
      <c r="C35" s="36" t="s">
        <v>809</v>
      </c>
      <c r="D35" s="37" t="s">
        <v>52</v>
      </c>
      <c r="E35" s="13" t="s">
        <v>810</v>
      </c>
      <c r="F35" s="38" t="s">
        <v>54</v>
      </c>
      <c r="G35" s="39">
        <v>1</v>
      </c>
      <c r="H35" s="38">
        <v>0</v>
      </c>
      <c r="I35" s="38">
        <f>ROUND(G35*H35,6)</f>
        <v>0</v>
      </c>
      <c r="L35" s="40">
        <v>0</v>
      </c>
      <c r="M35" s="34">
        <f>ROUND(ROUND(L35,2)*ROUND(G35,3),2)</f>
        <v>0</v>
      </c>
      <c r="N35" s="38" t="s">
        <v>69</v>
      </c>
      <c r="O35">
        <f>(M35*21)/100</f>
        <v>0</v>
      </c>
      <c r="P35" t="s">
        <v>27</v>
      </c>
    </row>
    <row r="36" spans="1:16" ht="13.2" x14ac:dyDescent="0.25">
      <c r="A36" s="37" t="s">
        <v>56</v>
      </c>
      <c r="E36" s="41" t="s">
        <v>811</v>
      </c>
    </row>
    <row r="37" spans="1:16" ht="13.2" x14ac:dyDescent="0.25">
      <c r="A37" s="37" t="s">
        <v>58</v>
      </c>
      <c r="E37" s="42" t="s">
        <v>786</v>
      </c>
    </row>
    <row r="38" spans="1:16" ht="26.4" x14ac:dyDescent="0.25">
      <c r="A38" t="s">
        <v>60</v>
      </c>
      <c r="E38" s="41" t="s">
        <v>812</v>
      </c>
    </row>
    <row r="39" spans="1:16" ht="13.2" x14ac:dyDescent="0.25">
      <c r="A39" t="s">
        <v>49</v>
      </c>
      <c r="B39" s="36" t="s">
        <v>102</v>
      </c>
      <c r="C39" s="36" t="s">
        <v>813</v>
      </c>
      <c r="D39" s="37" t="s">
        <v>52</v>
      </c>
      <c r="E39" s="13" t="s">
        <v>814</v>
      </c>
      <c r="F39" s="38" t="s">
        <v>54</v>
      </c>
      <c r="G39" s="39">
        <v>1</v>
      </c>
      <c r="H39" s="38">
        <v>0</v>
      </c>
      <c r="I39" s="38">
        <f>ROUND(G39*H39,6)</f>
        <v>0</v>
      </c>
      <c r="L39" s="40">
        <v>0</v>
      </c>
      <c r="M39" s="34">
        <f>ROUND(ROUND(L39,2)*ROUND(G39,3),2)</f>
        <v>0</v>
      </c>
      <c r="N39" s="38" t="s">
        <v>69</v>
      </c>
      <c r="O39">
        <f>(M39*21)/100</f>
        <v>0</v>
      </c>
      <c r="P39" t="s">
        <v>27</v>
      </c>
    </row>
    <row r="40" spans="1:16" ht="26.4" x14ac:dyDescent="0.25">
      <c r="A40" s="37" t="s">
        <v>56</v>
      </c>
      <c r="E40" s="41" t="s">
        <v>815</v>
      </c>
    </row>
    <row r="41" spans="1:16" ht="13.2" x14ac:dyDescent="0.25">
      <c r="A41" s="37" t="s">
        <v>58</v>
      </c>
      <c r="E41" s="42" t="s">
        <v>786</v>
      </c>
    </row>
    <row r="42" spans="1:16" ht="13.2" x14ac:dyDescent="0.25">
      <c r="A42" t="s">
        <v>60</v>
      </c>
      <c r="E42" s="41" t="s">
        <v>816</v>
      </c>
    </row>
  </sheetData>
  <sheetProtection password="923D" sheet="1" objects="1" scenarios="1"/>
  <mergeCells count="18">
    <mergeCell ref="N5:N7"/>
    <mergeCell ref="F5:F7"/>
    <mergeCell ref="G5:G7"/>
    <mergeCell ref="H5:H7"/>
    <mergeCell ref="I5:I7"/>
    <mergeCell ref="L5:M6"/>
    <mergeCell ref="J6:K6"/>
    <mergeCell ref="A5:A7"/>
    <mergeCell ref="B5:B7"/>
    <mergeCell ref="C5:C7"/>
    <mergeCell ref="D5:D7"/>
    <mergeCell ref="E5:E7"/>
    <mergeCell ref="C1:C2"/>
    <mergeCell ref="E1:E2"/>
    <mergeCell ref="E3:H3"/>
    <mergeCell ref="E4:H4"/>
    <mergeCell ref="C3:D3"/>
    <mergeCell ref="C4:D4"/>
  </mergeCells>
  <pageMargins left="0.75" right="0.75" top="1" bottom="1" header="0.5" footer="0.5"/>
  <pageSetup paperSize="9" orientation="landscape" horizontalDpi="300" verticalDpi="30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listy</vt:lpstr>
      </vt:variant>
      <vt:variant>
        <vt:i4>6</vt:i4>
      </vt:variant>
    </vt:vector>
  </HeadingPairs>
  <TitlesOfParts>
    <vt:vector size="6" baseType="lpstr">
      <vt:lpstr>Rekapitulace</vt:lpstr>
      <vt:lpstr>PS 10-14-01</vt:lpstr>
      <vt:lpstr>PS 10-05-01</vt:lpstr>
      <vt:lpstr>SO 10-01-01</vt:lpstr>
      <vt:lpstr>SO 10-06-01</vt:lpstr>
      <vt:lpstr>SO 98-98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Brožková Jana</cp:lastModifiedBy>
  <dcterms:modified xsi:type="dcterms:W3CDTF">2023-01-12T08:48:28Z</dcterms:modified>
  <cp:category/>
  <cp:contentStatus/>
</cp:coreProperties>
</file>